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14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PRIHODA'!$A$1:$K$68</definedName>
    <definedName name="_xlnm.Print_Area" localSheetId="2">'PLAN RASHODA I IZDATAKA'!$A$1:$N$231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<sst xmlns="http://schemas.openxmlformats.org/spreadsheetml/2006/main" count="352" uniqueCount="191">
  <si>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</si>
  <si>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</si>
  <si>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</si>
  <si>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</si>
  <si>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</si>
  <si>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</si>
  <si>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</si>
  <si>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</si>
  <si>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</si>
  <si>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</si>
  <si>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</si>
  <si>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</si>
  <si>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</si>
  <si>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</si>
  <si>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</si>
  <si>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</si>
  <si>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</si>
  <si>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</si>
  <si>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</si>
  <si>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</si>
  <si>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</si>
  <si>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</si>
  <si>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</si>
  <si>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</si>
  <si>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</si>
  <si>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</si>
  <si>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</si>
  <si>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</si>
  <si>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</si>
  <si>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</si>
  <si>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</si>
  <si>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</si>
  <si>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</si>
  <si>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</si>
  <si>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</si>
  <si>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</si>
  <si>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</si>
  <si>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</si>
  <si>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</si>
  <si>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</si>
  <si>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</si>
  <si>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</si>
  <si>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</si>
  <si>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</si>
  <si>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</si>
  <si>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</si>
  <si>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</si>
  <si>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</si>
  <si>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</si>
  <si>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</si>
  <si>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</si>
  <si>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</si>
  <si>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</si>
  <si>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</si>
  <si>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</si>
  <si>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</si>
  <si>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</si>
  <si>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</si>
  <si>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</si>
  <si>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</si>
  <si>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</si>
  <si>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</si>
  <si>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</si>
  <si>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</si>
  <si>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</si>
  <si>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</si>
  <si>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</si>
  <si>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</si>
  <si>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</si>
  <si>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</si>
  <si>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</si>
  <si>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</si>
  <si>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</si>
  <si>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</si>
  <si>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</si>
  <si>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</si>
  <si>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</si>
  <si>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</si>
  <si>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</si>
  <si>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</si>
  <si>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</si>
  <si>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</si>
  <si>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</si>
  <si>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</si>
  <si>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</si>
  <si>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</si>
  <si>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</si>
  <si>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</si>
  <si>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</si>
  <si>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</si>
  <si>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</si>
  <si>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</si>
  <si>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</si>
  <si>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</si>
  <si>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</si>
  <si>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</si>
  <si>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</si>
  <si>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</si>
  <si>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</si>
  <si>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</si>
  <si>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</si>
  <si>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</si>
  <si>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</si>
  <si>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</si>
  <si>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</si>
  <si>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</si>
  <si>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</si>
  <si>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</si>
  <si>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</si>
  <si>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SUFINANCIRANJE OBAVEZNE ŠKOLSKE LEKTIRE U OSNOVNIM I SREDNJIM ŠKOLAMA</t>
  </si>
  <si>
    <t>ŠKOLSKI OBROK ZA SVE</t>
  </si>
  <si>
    <t>EU PROJEKTI - UČIMO ZAJEDNO 4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</si>
  <si>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</si>
  <si>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</si>
  <si>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</si>
  <si>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</si>
  <si>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</si>
  <si>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</si>
  <si>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</si>
  <si>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</si>
  <si>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</si>
  <si>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</si>
  <si>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</si>
  <si>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A 7006 04</t>
  </si>
  <si>
    <t>A 7006 05</t>
  </si>
  <si>
    <t>PLANSKO I HITNO ODRŽAVANJE OBJEKATA I OPREME OSNOVNOG ŠKOLSTVA</t>
  </si>
  <si>
    <t>Opći prihodi i primici-decentralizacija</t>
  </si>
  <si>
    <t>UKUPNO</t>
  </si>
  <si>
    <t>šifra izvora</t>
  </si>
  <si>
    <t>Opći prihodi i primici - decentralizacija</t>
  </si>
  <si>
    <t>PRIJEDLOG FINANCIJSKOG PLANA OŠ DORE PEJAČEVIĆ NAŠICE ZA 2020. I                                                                                                                                                PROJEKCIJA PLANA ZA  2021. I 2022. GODINU</t>
  </si>
  <si>
    <t>PLAN RASHODA I IZDATAKA ZA: OŠ DORE PEJAČEVIĆ NAŠICE</t>
  </si>
  <si>
    <t>Materijal i sirovine - ŠK.OBROK ZA SVE-Grad Našice</t>
  </si>
  <si>
    <t>Materijal i sirovovine - VRIJEME JE ZA ŠK.OBROK 3</t>
  </si>
  <si>
    <t>Plaće za posebne uvjete rada</t>
  </si>
  <si>
    <r>
      <t>Opći prihodi i primici-</t>
    </r>
    <r>
      <rPr>
        <b/>
        <u val="single"/>
        <sz val="8"/>
        <color indexed="8"/>
        <rFont val="Arial"/>
        <family val="2"/>
      </rPr>
      <t>decentralizacija</t>
    </r>
  </si>
  <si>
    <r>
      <rPr>
        <b/>
        <u val="single"/>
        <sz val="12"/>
        <color indexed="8"/>
        <rFont val="Arial"/>
        <family val="2"/>
      </rPr>
      <t>VIŠAK</t>
    </r>
    <r>
      <rPr>
        <b/>
        <sz val="12"/>
        <color indexed="8"/>
        <rFont val="Arial"/>
        <family val="2"/>
      </rPr>
      <t xml:space="preserve">/MANJAK IZ PRETHODNE(IH) GODINE KOJI ĆE SE </t>
    </r>
    <r>
      <rPr>
        <b/>
        <u val="single"/>
        <sz val="12"/>
        <color indexed="8"/>
        <rFont val="Arial"/>
        <family val="2"/>
      </rPr>
      <t>RASPOREDITI</t>
    </r>
    <r>
      <rPr>
        <b/>
        <sz val="12"/>
        <color indexed="8"/>
        <rFont val="Arial"/>
        <family val="2"/>
      </rPr>
      <t>/POKRITI/</t>
    </r>
  </si>
  <si>
    <r>
      <t>RAZLIKA -</t>
    </r>
    <r>
      <rPr>
        <b/>
        <u val="single"/>
        <sz val="12"/>
        <rFont val="Arial"/>
        <family val="2"/>
      </rPr>
      <t xml:space="preserve"> VIŠAK</t>
    </r>
    <r>
      <rPr>
        <b/>
        <sz val="12"/>
        <rFont val="Arial"/>
        <family val="2"/>
      </rPr>
      <t xml:space="preserve"> / MANJAK</t>
    </r>
  </si>
  <si>
    <t>1014 -1016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</si>
  <si>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</si>
  <si>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</si>
  <si>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</si>
  <si>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</si>
  <si>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</si>
  <si>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</si>
  <si>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</si>
  <si>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</si>
  <si>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1049-1051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</si>
  <si>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</si>
  <si>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</si>
  <si>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</si>
  <si>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</si>
  <si>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</si>
  <si>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</si>
  <si>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</si>
  <si>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</si>
  <si>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</si>
  <si>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</si>
  <si>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</si>
  <si>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</si>
  <si>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</si>
  <si>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</si>
  <si>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</si>
  <si>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</si>
  <si>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</si>
  <si>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</si>
  <si>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</si>
  <si>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1118-1120</t>
  </si>
  <si>
    <t>1124-1129</t>
  </si>
  <si>
    <t>1130-1133</t>
  </si>
  <si>
    <t>1134-1135</t>
  </si>
  <si>
    <t>1136-1137</t>
  </si>
  <si>
    <t>1138-1139</t>
  </si>
  <si>
    <t>1140-1142</t>
  </si>
  <si>
    <t>1143-1146</t>
  </si>
  <si>
    <t>1147-1152</t>
  </si>
  <si>
    <t>T 1207 18</t>
  </si>
  <si>
    <t>T 1207 20</t>
  </si>
  <si>
    <t>T 1207 12</t>
  </si>
  <si>
    <t>EU PROJEKTI - VRIJEME JE ZA ŠKOLSKI OBROK 3</t>
  </si>
  <si>
    <t>K 7006 07</t>
  </si>
  <si>
    <t>Naknade građanima i kućanstvima u naravi</t>
  </si>
  <si>
    <t>Program 1207</t>
  </si>
  <si>
    <t>RAZVOJ ODGOJNO-OBRAZOVNOG SUSTAVA</t>
  </si>
  <si>
    <t>OPĆI PRIHODI I PRIMICI - ŽUPANIJSKI PRORAČUN</t>
  </si>
  <si>
    <t>POMOĆI - ŽUPANIJSKI PRORAČUN</t>
  </si>
  <si>
    <t>POMOĆI - ŽUPANIJSKI PRORAČUN - EU PROJEKTI</t>
  </si>
  <si>
    <t>T 1207 11</t>
  </si>
  <si>
    <t>T 1207 10</t>
  </si>
  <si>
    <t>K 1207 17</t>
  </si>
  <si>
    <t>T 1207 22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</si>
</sst>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56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7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0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3" fontId="33" fillId="0" borderId="19" xfId="0" applyNumberFormat="1" applyFont="1" applyFill="1" applyBorder="1" applyAlignment="1">
      <alignment horizontal="right"/>
    </xf>
    <xf numFmtId="3" fontId="33" fillId="48" borderId="22" xfId="0" applyNumberFormat="1" applyFont="1" applyFill="1" applyBorder="1" applyAlignment="1" quotePrefix="1">
      <alignment horizontal="right"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19" xfId="0" applyFont="1" applyFill="1" applyBorder="1" applyAlignment="1">
      <alignment horizontal="center" vertical="top"/>
    </xf>
    <xf numFmtId="0" fontId="41" fillId="50" borderId="19" xfId="0" applyFont="1" applyFill="1" applyBorder="1" applyAlignment="1">
      <alignment vertical="top" wrapText="1"/>
    </xf>
    <xf numFmtId="0" fontId="42" fillId="51" borderId="19" xfId="0" applyFont="1" applyFill="1" applyBorder="1" applyAlignment="1">
      <alignment horizontal="center" vertical="top"/>
    </xf>
    <xf numFmtId="0" fontId="42" fillId="51" borderId="19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center" vertical="top"/>
    </xf>
    <xf numFmtId="0" fontId="42" fillId="0" borderId="19" xfId="0" applyFont="1" applyFill="1" applyBorder="1" applyAlignment="1">
      <alignment vertical="top" wrapText="1"/>
    </xf>
    <xf numFmtId="0" fontId="42" fillId="0" borderId="19" xfId="0" applyFont="1" applyFill="1" applyBorder="1" applyAlignment="1" applyProtection="1">
      <alignment horizontal="center" vertical="top"/>
      <protection locked="0"/>
    </xf>
    <xf numFmtId="0" fontId="42" fillId="0" borderId="19" xfId="0" applyFont="1" applyBorder="1" applyAlignment="1">
      <alignment vertical="top" wrapText="1"/>
    </xf>
    <xf numFmtId="4" fontId="42" fillId="0" borderId="19" xfId="100" applyNumberFormat="1" applyFont="1" applyBorder="1" applyAlignment="1">
      <alignment wrapText="1"/>
    </xf>
    <xf numFmtId="4" fontId="41" fillId="49" borderId="19" xfId="100" applyNumberFormat="1" applyFont="1" applyFill="1" applyBorder="1" applyAlignment="1">
      <alignment wrapText="1"/>
    </xf>
    <xf numFmtId="4" fontId="42" fillId="51" borderId="19" xfId="100" applyNumberFormat="1" applyFont="1" applyFill="1" applyBorder="1" applyAlignment="1">
      <alignment wrapText="1"/>
    </xf>
    <xf numFmtId="0" fontId="41" fillId="49" borderId="19" xfId="0" applyFont="1" applyFill="1" applyBorder="1" applyAlignment="1">
      <alignment vertical="top"/>
    </xf>
    <xf numFmtId="0" fontId="42" fillId="51" borderId="19" xfId="0" applyFont="1" applyFill="1" applyBorder="1" applyAlignment="1">
      <alignment vertical="top"/>
    </xf>
    <xf numFmtId="0" fontId="42" fillId="0" borderId="19" xfId="0" applyFont="1" applyBorder="1" applyAlignment="1">
      <alignment vertical="top"/>
    </xf>
    <xf numFmtId="0" fontId="42" fillId="0" borderId="19" xfId="0" applyFont="1" applyFill="1" applyBorder="1" applyAlignment="1">
      <alignment vertical="top"/>
    </xf>
    <xf numFmtId="4" fontId="42" fillId="0" borderId="19" xfId="100" applyNumberFormat="1" applyFont="1" applyFill="1" applyBorder="1" applyAlignment="1">
      <alignment wrapText="1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left" vertical="top" wrapText="1"/>
    </xf>
    <xf numFmtId="178" fontId="41" fillId="49" borderId="19" xfId="98" applyNumberFormat="1" applyFont="1" applyFill="1" applyBorder="1" applyAlignment="1">
      <alignment wrapText="1"/>
    </xf>
    <xf numFmtId="178" fontId="42" fillId="0" borderId="19" xfId="98" applyNumberFormat="1" applyFont="1" applyFill="1" applyBorder="1" applyAlignment="1">
      <alignment wrapText="1"/>
    </xf>
    <xf numFmtId="4" fontId="42" fillId="0" borderId="19" xfId="0" applyNumberFormat="1" applyFont="1" applyFill="1" applyBorder="1" applyAlignment="1">
      <alignment vertical="top" wrapText="1"/>
    </xf>
    <xf numFmtId="0" fontId="42" fillId="0" borderId="19" xfId="0" applyNumberFormat="1" applyFont="1" applyFill="1" applyBorder="1" applyAlignment="1" applyProtection="1">
      <alignment horizontal="center" vertical="top"/>
      <protection locked="0"/>
    </xf>
    <xf numFmtId="0" fontId="41" fillId="49" borderId="19" xfId="0" applyFont="1" applyFill="1" applyBorder="1" applyAlignment="1">
      <alignment vertical="top" wrapText="1"/>
    </xf>
    <xf numFmtId="3" fontId="42" fillId="0" borderId="19" xfId="0" applyNumberFormat="1" applyFont="1" applyBorder="1" applyAlignment="1">
      <alignment horizontal="center" vertical="top"/>
    </xf>
    <xf numFmtId="3" fontId="42" fillId="0" borderId="19" xfId="0" applyNumberFormat="1" applyFont="1" applyBorder="1" applyAlignment="1">
      <alignment horizontal="center" vertical="top"/>
    </xf>
    <xf numFmtId="0" fontId="42" fillId="52" borderId="19" xfId="0" applyFont="1" applyFill="1" applyBorder="1" applyAlignment="1">
      <alignment vertical="top"/>
    </xf>
    <xf numFmtId="3" fontId="42" fillId="0" borderId="19" xfId="0" applyNumberFormat="1" applyFont="1" applyFill="1" applyBorder="1" applyAlignment="1">
      <alignment horizontal="center" vertical="top"/>
    </xf>
    <xf numFmtId="4" fontId="42" fillId="52" borderId="19" xfId="100" applyNumberFormat="1" applyFont="1" applyFill="1" applyBorder="1" applyAlignment="1">
      <alignment wrapText="1"/>
    </xf>
    <xf numFmtId="4" fontId="23" fillId="0" borderId="19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19" xfId="0" applyNumberFormat="1" applyFont="1" applyFill="1" applyBorder="1" applyAlignment="1" applyProtection="1">
      <alignment horizontal="center" vertical="center" wrapText="1"/>
      <protection/>
    </xf>
    <xf numFmtId="4" fontId="26" fillId="49" borderId="19" xfId="0" applyNumberFormat="1" applyFont="1" applyFill="1" applyBorder="1" applyAlignment="1" applyProtection="1">
      <alignment horizontal="center" vertical="center" wrapText="1"/>
      <protection/>
    </xf>
    <xf numFmtId="4" fontId="40" fillId="52" borderId="19" xfId="0" applyNumberFormat="1" applyFont="1" applyFill="1" applyBorder="1" applyAlignment="1" applyProtection="1">
      <alignment horizontal="center" vertical="center" wrapText="1"/>
      <protection/>
    </xf>
    <xf numFmtId="178" fontId="41" fillId="0" borderId="19" xfId="98" applyNumberFormat="1" applyFont="1" applyFill="1" applyBorder="1" applyAlignment="1">
      <alignment wrapText="1"/>
    </xf>
    <xf numFmtId="0" fontId="41" fillId="0" borderId="22" xfId="0" applyFont="1" applyFill="1" applyBorder="1" applyAlignment="1">
      <alignment horizontal="center" vertical="center" wrapText="1"/>
    </xf>
    <xf numFmtId="0" fontId="42" fillId="52" borderId="19" xfId="0" applyFont="1" applyFill="1" applyBorder="1" applyAlignment="1">
      <alignment vertical="top" wrapText="1"/>
    </xf>
    <xf numFmtId="4" fontId="42" fillId="52" borderId="19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22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29" xfId="0" applyNumberFormat="1" applyFont="1" applyFill="1" applyBorder="1" applyAlignment="1" applyProtection="1">
      <alignment horizontal="center" vertical="center" wrapText="1"/>
      <protection/>
    </xf>
    <xf numFmtId="1" fontId="26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4" fontId="42" fillId="10" borderId="19" xfId="100" applyNumberFormat="1" applyFont="1" applyFill="1" applyBorder="1" applyAlignment="1">
      <alignment wrapText="1"/>
    </xf>
    <xf numFmtId="178" fontId="41" fillId="10" borderId="19" xfId="98" applyNumberFormat="1" applyFont="1" applyFill="1" applyBorder="1" applyAlignment="1">
      <alignment wrapText="1"/>
    </xf>
    <xf numFmtId="4" fontId="42" fillId="10" borderId="19" xfId="0" applyNumberFormat="1" applyFont="1" applyFill="1" applyBorder="1" applyAlignment="1">
      <alignment vertical="top" wrapText="1"/>
    </xf>
    <xf numFmtId="4" fontId="23" fillId="10" borderId="19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0" xfId="0" applyNumberFormat="1" applyFont="1" applyFill="1" applyBorder="1" applyAlignment="1">
      <alignment horizontal="right" vertical="top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horizontal="left" wrapText="1"/>
    </xf>
    <xf numFmtId="0" fontId="22" fillId="0" borderId="34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 horizontal="right" vertical="center" wrapText="1"/>
    </xf>
    <xf numFmtId="4" fontId="21" fillId="0" borderId="38" xfId="0" applyNumberFormat="1" applyFont="1" applyBorder="1" applyAlignment="1">
      <alignment horizontal="right" vertical="center" wrapText="1"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1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 horizontal="right" vertical="center" wrapText="1"/>
    </xf>
    <xf numFmtId="4" fontId="21" fillId="48" borderId="48" xfId="0" applyNumberFormat="1" applyFont="1" applyFill="1" applyBorder="1" applyAlignment="1">
      <alignment horizontal="center" vertical="center" wrapText="1"/>
    </xf>
    <xf numFmtId="1" fontId="21" fillId="48" borderId="49" xfId="0" applyNumberFormat="1" applyFont="1" applyFill="1" applyBorder="1" applyAlignment="1">
      <alignment horizontal="left" wrapText="1"/>
    </xf>
    <xf numFmtId="4" fontId="21" fillId="48" borderId="38" xfId="0" applyNumberFormat="1" applyFont="1" applyFill="1" applyBorder="1" applyAlignment="1">
      <alignment horizontal="right" vertical="center" wrapText="1"/>
    </xf>
    <xf numFmtId="1" fontId="21" fillId="48" borderId="27" xfId="0" applyNumberFormat="1" applyFont="1" applyFill="1" applyBorder="1" applyAlignment="1">
      <alignment horizontal="left" wrapText="1"/>
    </xf>
    <xf numFmtId="4" fontId="21" fillId="48" borderId="35" xfId="0" applyNumberFormat="1" applyFont="1" applyFill="1" applyBorder="1" applyAlignment="1">
      <alignment/>
    </xf>
    <xf numFmtId="1" fontId="21" fillId="48" borderId="50" xfId="0" applyNumberFormat="1" applyFont="1" applyFill="1" applyBorder="1" applyAlignment="1">
      <alignment horizontal="left" wrapText="1"/>
    </xf>
    <xf numFmtId="4" fontId="21" fillId="48" borderId="51" xfId="0" applyNumberFormat="1" applyFont="1" applyFill="1" applyBorder="1" applyAlignment="1">
      <alignment/>
    </xf>
    <xf numFmtId="4" fontId="21" fillId="48" borderId="52" xfId="0" applyNumberFormat="1" applyFont="1" applyFill="1" applyBorder="1" applyAlignment="1">
      <alignment/>
    </xf>
    <xf numFmtId="4" fontId="21" fillId="48" borderId="53" xfId="0" applyNumberFormat="1" applyFont="1" applyFill="1" applyBorder="1" applyAlignment="1">
      <alignment/>
    </xf>
    <xf numFmtId="3" fontId="42" fillId="52" borderId="19" xfId="0" applyNumberFormat="1" applyFont="1" applyFill="1" applyBorder="1" applyAlignment="1">
      <alignment horizontal="center" vertical="top"/>
    </xf>
    <xf numFmtId="1" fontId="22" fillId="53" borderId="54" xfId="0" applyNumberFormat="1" applyFont="1" applyFill="1" applyBorder="1" applyAlignment="1">
      <alignment horizontal="left" wrapText="1"/>
    </xf>
    <xf numFmtId="1" fontId="40" fillId="53" borderId="19" xfId="0" applyNumberFormat="1" applyFont="1" applyFill="1" applyBorder="1" applyAlignment="1" applyProtection="1">
      <alignment horizontal="center" vertical="center" wrapText="1"/>
      <protection/>
    </xf>
    <xf numFmtId="0" fontId="42" fillId="54" borderId="19" xfId="0" applyFont="1" applyFill="1" applyBorder="1" applyAlignment="1" applyProtection="1">
      <alignment vertical="top" wrapText="1"/>
      <protection locked="0"/>
    </xf>
    <xf numFmtId="4" fontId="42" fillId="48" borderId="19" xfId="100" applyNumberFormat="1" applyFont="1" applyFill="1" applyBorder="1" applyAlignment="1">
      <alignment wrapText="1"/>
    </xf>
    <xf numFmtId="178" fontId="41" fillId="48" borderId="19" xfId="98" applyNumberFormat="1" applyFont="1" applyFill="1" applyBorder="1" applyAlignment="1">
      <alignment wrapText="1"/>
    </xf>
    <xf numFmtId="0" fontId="42" fillId="55" borderId="19" xfId="0" applyFont="1" applyFill="1" applyBorder="1" applyAlignment="1">
      <alignment vertical="top"/>
    </xf>
    <xf numFmtId="1" fontId="22" fillId="0" borderId="49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/>
    </xf>
    <xf numFmtId="0" fontId="21" fillId="7" borderId="18" xfId="0" applyNumberFormat="1" applyFont="1" applyFill="1" applyBorder="1" applyAlignment="1" applyProtection="1">
      <alignment/>
      <protection/>
    </xf>
    <xf numFmtId="4" fontId="21" fillId="48" borderId="48" xfId="0" applyNumberFormat="1" applyFont="1" applyFill="1" applyBorder="1" applyAlignment="1">
      <alignment horizontal="right" vertical="center" wrapText="1"/>
    </xf>
    <xf numFmtId="0" fontId="33" fillId="0" borderId="55" xfId="0" applyFont="1" applyBorder="1" applyAlignment="1" quotePrefix="1">
      <alignment horizontal="left" wrapText="1"/>
    </xf>
    <xf numFmtId="0" fontId="33" fillId="0" borderId="56" xfId="0" applyFont="1" applyBorder="1" applyAlignment="1" quotePrefix="1">
      <alignment horizontal="left" wrapText="1"/>
    </xf>
    <xf numFmtId="0" fontId="33" fillId="0" borderId="56" xfId="0" applyFont="1" applyBorder="1" applyAlignment="1" quotePrefix="1">
      <alignment horizontal="center" wrapText="1"/>
    </xf>
    <xf numFmtId="0" fontId="33" fillId="0" borderId="56" xfId="0" applyNumberFormat="1" applyFont="1" applyFill="1" applyBorder="1" applyAlignment="1" applyProtection="1" quotePrefix="1">
      <alignment horizontal="left"/>
      <protection/>
    </xf>
    <xf numFmtId="0" fontId="26" fillId="0" borderId="57" xfId="0" applyNumberFormat="1" applyFont="1" applyFill="1" applyBorder="1" applyAlignment="1" applyProtection="1">
      <alignment horizontal="center" wrapText="1"/>
      <protection/>
    </xf>
    <xf numFmtId="0" fontId="26" fillId="0" borderId="58" xfId="0" applyNumberFormat="1" applyFont="1" applyFill="1" applyBorder="1" applyAlignment="1" applyProtection="1">
      <alignment horizontal="center" vertical="center" wrapText="1"/>
      <protection/>
    </xf>
    <xf numFmtId="3" fontId="33" fillId="7" borderId="59" xfId="0" applyNumberFormat="1" applyFont="1" applyFill="1" applyBorder="1" applyAlignment="1">
      <alignment horizontal="right"/>
    </xf>
    <xf numFmtId="3" fontId="33" fillId="0" borderId="59" xfId="0" applyNumberFormat="1" applyFont="1" applyFill="1" applyBorder="1" applyAlignment="1">
      <alignment horizontal="right"/>
    </xf>
    <xf numFmtId="0" fontId="36" fillId="7" borderId="60" xfId="0" applyFont="1" applyFill="1" applyBorder="1" applyAlignment="1">
      <alignment horizontal="left"/>
    </xf>
    <xf numFmtId="3" fontId="33" fillId="0" borderId="59" xfId="0" applyNumberFormat="1" applyFont="1" applyBorder="1" applyAlignment="1">
      <alignment horizontal="right"/>
    </xf>
    <xf numFmtId="3" fontId="33" fillId="7" borderId="59" xfId="0" applyNumberFormat="1" applyFont="1" applyFill="1" applyBorder="1" applyAlignment="1" applyProtection="1">
      <alignment horizontal="right" wrapText="1"/>
      <protection/>
    </xf>
    <xf numFmtId="0" fontId="33" fillId="0" borderId="60" xfId="0" applyFont="1" applyBorder="1" applyAlignment="1" quotePrefix="1">
      <alignment horizontal="left" wrapText="1"/>
    </xf>
    <xf numFmtId="0" fontId="26" fillId="0" borderId="59" xfId="0" applyNumberFormat="1" applyFont="1" applyFill="1" applyBorder="1" applyAlignment="1" applyProtection="1">
      <alignment horizontal="center" vertical="center" wrapText="1"/>
      <protection/>
    </xf>
    <xf numFmtId="3" fontId="33" fillId="48" borderId="59" xfId="0" applyNumberFormat="1" applyFont="1" applyFill="1" applyBorder="1" applyAlignment="1" applyProtection="1">
      <alignment horizontal="right" wrapText="1"/>
      <protection/>
    </xf>
    <xf numFmtId="3" fontId="33" fillId="0" borderId="61" xfId="0" applyNumberFormat="1" applyFont="1" applyBorder="1" applyAlignment="1">
      <alignment horizontal="right"/>
    </xf>
    <xf numFmtId="3" fontId="33" fillId="0" borderId="62" xfId="0" applyNumberFormat="1" applyFont="1" applyBorder="1" applyAlignment="1">
      <alignment horizontal="right"/>
    </xf>
    <xf numFmtId="3" fontId="42" fillId="56" borderId="19" xfId="0" applyNumberFormat="1" applyFont="1" applyFill="1" applyBorder="1" applyAlignment="1">
      <alignment horizontal="center" vertical="top"/>
    </xf>
    <xf numFmtId="0" fontId="42" fillId="57" borderId="19" xfId="0" applyFont="1" applyFill="1" applyBorder="1" applyAlignment="1">
      <alignment vertical="top"/>
    </xf>
    <xf numFmtId="3" fontId="42" fillId="55" borderId="19" xfId="0" applyNumberFormat="1" applyFont="1" applyFill="1" applyBorder="1" applyAlignment="1">
      <alignment horizontal="center" vertical="top"/>
    </xf>
    <xf numFmtId="3" fontId="42" fillId="52" borderId="19" xfId="0" applyNumberFormat="1" applyFont="1" applyFill="1" applyBorder="1" applyAlignment="1">
      <alignment vertical="top"/>
    </xf>
    <xf numFmtId="0" fontId="42" fillId="0" borderId="19" xfId="0" applyFont="1" applyBorder="1" applyAlignment="1">
      <alignment vertical="center" wrapText="1"/>
    </xf>
    <xf numFmtId="0" fontId="42" fillId="55" borderId="19" xfId="0" applyFont="1" applyFill="1" applyBorder="1" applyAlignment="1">
      <alignment horizontal="center" vertical="top"/>
    </xf>
    <xf numFmtId="0" fontId="41" fillId="58" borderId="19" xfId="0" applyFont="1" applyFill="1" applyBorder="1" applyAlignment="1">
      <alignment vertical="top"/>
    </xf>
    <xf numFmtId="3" fontId="41" fillId="58" borderId="19" xfId="0" applyNumberFormat="1" applyFont="1" applyFill="1" applyBorder="1" applyAlignment="1">
      <alignment vertical="top"/>
    </xf>
    <xf numFmtId="0" fontId="41" fillId="58" borderId="19" xfId="0" applyFont="1" applyFill="1" applyBorder="1" applyAlignment="1">
      <alignment vertical="top" wrapText="1"/>
    </xf>
    <xf numFmtId="4" fontId="42" fillId="55" borderId="19" xfId="100" applyNumberFormat="1" applyFont="1" applyFill="1" applyBorder="1" applyAlignment="1">
      <alignment wrapText="1"/>
    </xf>
    <xf numFmtId="0" fontId="25" fillId="55" borderId="0" xfId="0" applyNumberFormat="1" applyFont="1" applyFill="1" applyBorder="1" applyAlignment="1" applyProtection="1">
      <alignment/>
      <protection/>
    </xf>
    <xf numFmtId="0" fontId="42" fillId="59" borderId="19" xfId="0" applyFont="1" applyFill="1" applyBorder="1" applyAlignment="1">
      <alignment vertical="top"/>
    </xf>
    <xf numFmtId="3" fontId="42" fillId="59" borderId="19" xfId="0" applyNumberFormat="1" applyFont="1" applyFill="1" applyBorder="1" applyAlignment="1">
      <alignment vertical="top"/>
    </xf>
    <xf numFmtId="0" fontId="42" fillId="59" borderId="19" xfId="0" applyFont="1" applyFill="1" applyBorder="1" applyAlignment="1">
      <alignment vertical="top" wrapText="1"/>
    </xf>
    <xf numFmtId="0" fontId="42" fillId="59" borderId="19" xfId="0" applyFont="1" applyFill="1" applyBorder="1" applyAlignment="1">
      <alignment vertical="top"/>
    </xf>
    <xf numFmtId="3" fontId="42" fillId="59" borderId="19" xfId="0" applyNumberFormat="1" applyFont="1" applyFill="1" applyBorder="1" applyAlignment="1">
      <alignment vertical="top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/>
      <protection/>
    </xf>
    <xf numFmtId="0" fontId="36" fillId="0" borderId="60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60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7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59" xfId="0" applyNumberFormat="1" applyFont="1" applyFill="1" applyBorder="1" applyAlignment="1" applyProtection="1">
      <alignment/>
      <protection/>
    </xf>
    <xf numFmtId="0" fontId="36" fillId="0" borderId="65" xfId="0" applyNumberFormat="1" applyFont="1" applyFill="1" applyBorder="1" applyAlignment="1" applyProtection="1" quotePrefix="1">
      <alignment horizontal="left" wrapText="1"/>
      <protection/>
    </xf>
    <xf numFmtId="0" fontId="37" fillId="0" borderId="66" xfId="0" applyNumberFormat="1" applyFont="1" applyFill="1" applyBorder="1" applyAlignment="1" applyProtection="1">
      <alignment wrapText="1"/>
      <protection/>
    </xf>
    <xf numFmtId="0" fontId="36" fillId="0" borderId="60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60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54" xfId="0" applyNumberFormat="1" applyFont="1" applyFill="1" applyBorder="1" applyAlignment="1" applyProtection="1">
      <alignment horizontal="center" vertical="center" wrapText="1"/>
      <protection/>
    </xf>
    <xf numFmtId="0" fontId="33" fillId="48" borderId="60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29" xfId="0" applyNumberFormat="1" applyFont="1" applyFill="1" applyBorder="1" applyAlignment="1" applyProtection="1">
      <alignment horizontal="left" wrapText="1"/>
      <protection/>
    </xf>
    <xf numFmtId="0" fontId="33" fillId="7" borderId="60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29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60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60" xfId="0" applyFont="1" applyFill="1" applyBorder="1" applyAlignment="1" quotePrefix="1">
      <alignment horizontal="left"/>
    </xf>
    <xf numFmtId="0" fontId="27" fillId="0" borderId="67" xfId="0" applyNumberFormat="1" applyFont="1" applyFill="1" applyBorder="1" applyAlignment="1" applyProtection="1" quotePrefix="1">
      <alignment horizontal="left" wrapText="1"/>
      <protection/>
    </xf>
    <xf numFmtId="0" fontId="34" fillId="0" borderId="67" xfId="0" applyNumberFormat="1" applyFont="1" applyFill="1" applyBorder="1" applyAlignment="1" applyProtection="1">
      <alignment wrapText="1"/>
      <protection/>
    </xf>
    <xf numFmtId="4" fontId="22" fillId="0" borderId="68" xfId="0" applyNumberFormat="1" applyFont="1" applyBorder="1" applyAlignment="1">
      <alignment horizontal="center"/>
    </xf>
    <xf numFmtId="4" fontId="22" fillId="0" borderId="69" xfId="0" applyNumberFormat="1" applyFont="1" applyBorder="1" applyAlignment="1">
      <alignment horizontal="center"/>
    </xf>
    <xf numFmtId="4" fontId="22" fillId="0" borderId="70" xfId="0" applyNumberFormat="1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4" fontId="22" fillId="0" borderId="68" xfId="0" applyNumberFormat="1" applyFont="1" applyBorder="1" applyAlignment="1">
      <alignment horizontal="center" vertical="center" wrapText="1"/>
    </xf>
    <xf numFmtId="4" fontId="22" fillId="0" borderId="69" xfId="0" applyNumberFormat="1" applyFont="1" applyBorder="1" applyAlignment="1">
      <alignment horizontal="center" vertical="center" wrapText="1"/>
    </xf>
    <xf numFmtId="4" fontId="0" fillId="0" borderId="7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22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41" fillId="49" borderId="22" xfId="0" applyFont="1" applyFill="1" applyBorder="1" applyAlignment="1">
      <alignment vertical="top"/>
    </xf>
    <xf numFmtId="0" fontId="0" fillId="0" borderId="29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2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5248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0</xdr:col>
      <xdr:colOff>1057275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5248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4396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1057275</xdr:colOff>
      <xdr:row>57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4396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6" sqref="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4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37"/>
      <c r="B2" s="237"/>
      <c r="C2" s="237"/>
      <c r="D2" s="237"/>
      <c r="E2" s="237"/>
      <c r="F2" s="237"/>
      <c r="G2" s="237"/>
      <c r="H2" s="237"/>
    </row>
    <row r="3" spans="1:8" ht="48" customHeight="1">
      <c r="A3" s="238" t="s">
        <v>130</v>
      </c>
      <c r="B3" s="238"/>
      <c r="C3" s="238"/>
      <c r="D3" s="238"/>
      <c r="E3" s="238"/>
      <c r="F3" s="238"/>
      <c r="G3" s="238"/>
      <c r="H3" s="238"/>
    </row>
    <row r="4" spans="1:8" s="45" customFormat="1" ht="26.25" customHeight="1">
      <c r="A4" s="238" t="s">
        <v>30</v>
      </c>
      <c r="B4" s="238"/>
      <c r="C4" s="238"/>
      <c r="D4" s="238"/>
      <c r="E4" s="238"/>
      <c r="F4" s="238"/>
      <c r="G4" s="239"/>
      <c r="H4" s="239"/>
    </row>
    <row r="5" spans="1:5" ht="15.75" customHeight="1" thickBot="1">
      <c r="A5" s="46"/>
      <c r="B5" s="47"/>
      <c r="C5" s="47"/>
      <c r="D5" s="47"/>
      <c r="E5" s="47"/>
    </row>
    <row r="6" spans="1:9" ht="27.75" customHeight="1">
      <c r="A6" s="178"/>
      <c r="B6" s="179"/>
      <c r="C6" s="179"/>
      <c r="D6" s="180"/>
      <c r="E6" s="181"/>
      <c r="F6" s="182" t="s">
        <v>42</v>
      </c>
      <c r="G6" s="182" t="s">
        <v>43</v>
      </c>
      <c r="H6" s="183" t="s">
        <v>44</v>
      </c>
      <c r="I6" s="58"/>
    </row>
    <row r="7" spans="1:9" ht="27.75" customHeight="1">
      <c r="A7" s="240" t="s">
        <v>31</v>
      </c>
      <c r="B7" s="219"/>
      <c r="C7" s="219"/>
      <c r="D7" s="219"/>
      <c r="E7" s="241"/>
      <c r="F7" s="59">
        <f>+F8+F9</f>
        <v>9534874</v>
      </c>
      <c r="G7" s="59">
        <f>G8+G9</f>
        <v>9520474</v>
      </c>
      <c r="H7" s="184">
        <f>+H8+H9</f>
        <v>9520474</v>
      </c>
      <c r="I7" s="58"/>
    </row>
    <row r="8" spans="1:8" ht="22.5" customHeight="1">
      <c r="A8" s="216" t="s">
        <v>0</v>
      </c>
      <c r="B8" s="217"/>
      <c r="C8" s="217"/>
      <c r="D8" s="217"/>
      <c r="E8" s="229"/>
      <c r="F8" s="61">
        <v>9532874</v>
      </c>
      <c r="G8" s="61">
        <v>9518474</v>
      </c>
      <c r="H8" s="61">
        <v>9518474</v>
      </c>
    </row>
    <row r="9" spans="1:8" ht="22.5" customHeight="1">
      <c r="A9" s="242" t="s">
        <v>33</v>
      </c>
      <c r="B9" s="229"/>
      <c r="C9" s="229"/>
      <c r="D9" s="229"/>
      <c r="E9" s="229"/>
      <c r="F9" s="61">
        <v>2000</v>
      </c>
      <c r="G9" s="61">
        <v>2000</v>
      </c>
      <c r="H9" s="185">
        <v>2000</v>
      </c>
    </row>
    <row r="10" spans="1:8" ht="22.5" customHeight="1">
      <c r="A10" s="186" t="s">
        <v>32</v>
      </c>
      <c r="B10" s="176"/>
      <c r="C10" s="176"/>
      <c r="D10" s="176"/>
      <c r="E10" s="176"/>
      <c r="F10" s="59">
        <f>+F11+F12</f>
        <v>9634874</v>
      </c>
      <c r="G10" s="59">
        <f>+G11+G12</f>
        <v>9520474</v>
      </c>
      <c r="H10" s="184">
        <f>+H11+H12</f>
        <v>9520474</v>
      </c>
    </row>
    <row r="11" spans="1:10" ht="22.5" customHeight="1">
      <c r="A11" s="226" t="s">
        <v>1</v>
      </c>
      <c r="B11" s="217"/>
      <c r="C11" s="217"/>
      <c r="D11" s="217"/>
      <c r="E11" s="227"/>
      <c r="F11" s="61">
        <v>9625174</v>
      </c>
      <c r="G11" s="61">
        <v>9510774</v>
      </c>
      <c r="H11" s="61">
        <v>9510774</v>
      </c>
      <c r="I11" s="35"/>
      <c r="J11" s="35"/>
    </row>
    <row r="12" spans="1:10" ht="22.5" customHeight="1">
      <c r="A12" s="228" t="s">
        <v>37</v>
      </c>
      <c r="B12" s="229"/>
      <c r="C12" s="229"/>
      <c r="D12" s="229"/>
      <c r="E12" s="229"/>
      <c r="F12" s="52">
        <v>9700</v>
      </c>
      <c r="G12" s="52">
        <v>9700</v>
      </c>
      <c r="H12" s="187">
        <v>9700</v>
      </c>
      <c r="I12" s="35"/>
      <c r="J12" s="35"/>
    </row>
    <row r="13" spans="1:10" ht="22.5" customHeight="1">
      <c r="A13" s="218" t="s">
        <v>137</v>
      </c>
      <c r="B13" s="219"/>
      <c r="C13" s="219"/>
      <c r="D13" s="219"/>
      <c r="E13" s="219"/>
      <c r="F13" s="60">
        <f>+F7-F10</f>
        <v>-100000</v>
      </c>
      <c r="G13" s="60">
        <f>+G7-G10</f>
        <v>0</v>
      </c>
      <c r="H13" s="188">
        <f>+H7-H10</f>
        <v>0</v>
      </c>
      <c r="J13" s="35"/>
    </row>
    <row r="14" spans="1:8" ht="25.5" customHeight="1">
      <c r="A14" s="230"/>
      <c r="B14" s="213"/>
      <c r="C14" s="213"/>
      <c r="D14" s="213"/>
      <c r="E14" s="213"/>
      <c r="F14" s="214"/>
      <c r="G14" s="214"/>
      <c r="H14" s="215"/>
    </row>
    <row r="15" spans="1:10" ht="27.75" customHeight="1">
      <c r="A15" s="189"/>
      <c r="B15" s="48"/>
      <c r="C15" s="48"/>
      <c r="D15" s="49"/>
      <c r="E15" s="50"/>
      <c r="F15" s="51" t="s">
        <v>42</v>
      </c>
      <c r="G15" s="51" t="s">
        <v>43</v>
      </c>
      <c r="H15" s="190" t="s">
        <v>44</v>
      </c>
      <c r="J15" s="35"/>
    </row>
    <row r="16" spans="1:10" ht="30.75" customHeight="1">
      <c r="A16" s="231" t="s">
        <v>38</v>
      </c>
      <c r="B16" s="232"/>
      <c r="C16" s="232"/>
      <c r="D16" s="232"/>
      <c r="E16" s="233"/>
      <c r="F16" s="62"/>
      <c r="G16" s="62"/>
      <c r="H16" s="191"/>
      <c r="J16" s="35"/>
    </row>
    <row r="17" spans="1:10" ht="34.5" customHeight="1">
      <c r="A17" s="234" t="s">
        <v>136</v>
      </c>
      <c r="B17" s="235"/>
      <c r="C17" s="235"/>
      <c r="D17" s="235"/>
      <c r="E17" s="236"/>
      <c r="F17" s="63">
        <v>100000</v>
      </c>
      <c r="G17" s="63"/>
      <c r="H17" s="188"/>
      <c r="J17" s="35"/>
    </row>
    <row r="18" spans="1:10" s="40" customFormat="1" ht="25.5" customHeight="1">
      <c r="A18" s="212"/>
      <c r="B18" s="213"/>
      <c r="C18" s="213"/>
      <c r="D18" s="213"/>
      <c r="E18" s="213"/>
      <c r="F18" s="214"/>
      <c r="G18" s="214"/>
      <c r="H18" s="215"/>
      <c r="J18" s="64"/>
    </row>
    <row r="19" spans="1:11" s="40" customFormat="1" ht="27.75" customHeight="1">
      <c r="A19" s="189"/>
      <c r="B19" s="48"/>
      <c r="C19" s="48"/>
      <c r="D19" s="49"/>
      <c r="E19" s="50"/>
      <c r="F19" s="51" t="s">
        <v>42</v>
      </c>
      <c r="G19" s="51" t="s">
        <v>43</v>
      </c>
      <c r="H19" s="190" t="s">
        <v>44</v>
      </c>
      <c r="J19" s="64"/>
      <c r="K19" s="64"/>
    </row>
    <row r="20" spans="1:10" s="40" customFormat="1" ht="22.5" customHeight="1">
      <c r="A20" s="216" t="s">
        <v>2</v>
      </c>
      <c r="B20" s="217"/>
      <c r="C20" s="217"/>
      <c r="D20" s="217"/>
      <c r="E20" s="217"/>
      <c r="F20" s="52"/>
      <c r="G20" s="52"/>
      <c r="H20" s="187"/>
      <c r="J20" s="64"/>
    </row>
    <row r="21" spans="1:8" s="40" customFormat="1" ht="33.75" customHeight="1">
      <c r="A21" s="216" t="s">
        <v>3</v>
      </c>
      <c r="B21" s="217"/>
      <c r="C21" s="217"/>
      <c r="D21" s="217"/>
      <c r="E21" s="217"/>
      <c r="F21" s="52"/>
      <c r="G21" s="52"/>
      <c r="H21" s="187"/>
    </row>
    <row r="22" spans="1:11" s="40" customFormat="1" ht="22.5" customHeight="1">
      <c r="A22" s="218" t="s">
        <v>4</v>
      </c>
      <c r="B22" s="219"/>
      <c r="C22" s="219"/>
      <c r="D22" s="219"/>
      <c r="E22" s="219"/>
      <c r="F22" s="59">
        <f>F20-F21</f>
        <v>0</v>
      </c>
      <c r="G22" s="59">
        <f>G20-G21</f>
        <v>0</v>
      </c>
      <c r="H22" s="184">
        <f>H20-H21</f>
        <v>0</v>
      </c>
      <c r="J22" s="65"/>
      <c r="K22" s="64"/>
    </row>
    <row r="23" spans="1:8" s="40" customFormat="1" ht="25.5" customHeight="1">
      <c r="A23" s="220"/>
      <c r="B23" s="221"/>
      <c r="C23" s="221"/>
      <c r="D23" s="221"/>
      <c r="E23" s="221"/>
      <c r="F23" s="222"/>
      <c r="G23" s="222"/>
      <c r="H23" s="223"/>
    </row>
    <row r="24" spans="1:8" s="40" customFormat="1" ht="22.5" customHeight="1" thickBot="1">
      <c r="A24" s="224" t="s">
        <v>5</v>
      </c>
      <c r="B24" s="225"/>
      <c r="C24" s="225"/>
      <c r="D24" s="225"/>
      <c r="E24" s="225"/>
      <c r="F24" s="192">
        <f>IF((F13+F17+F22)&lt;&gt;0,"NESLAGANJE ZBROJA",(F13+F17+F22))</f>
        <v>0</v>
      </c>
      <c r="G24" s="192">
        <f>IF((G13+G17+G22)&lt;&gt;0,"NESLAGANJE ZBROJA",(G13+G17+G22))</f>
        <v>0</v>
      </c>
      <c r="H24" s="193">
        <f>IF((H13+H17+H22)&lt;&gt;0,"NESLAGANJE ZBROJA",(H13+H17+H22))</f>
        <v>0</v>
      </c>
    </row>
    <row r="25" spans="1:5" s="40" customFormat="1" ht="18" customHeight="1">
      <c r="A25" s="53"/>
      <c r="B25" s="47"/>
      <c r="C25" s="47"/>
      <c r="D25" s="47"/>
      <c r="E25" s="47"/>
    </row>
    <row r="26" spans="1:8" ht="42" customHeight="1">
      <c r="A26" s="210" t="s">
        <v>39</v>
      </c>
      <c r="B26" s="211"/>
      <c r="C26" s="211"/>
      <c r="D26" s="211"/>
      <c r="E26" s="211"/>
      <c r="F26" s="211"/>
      <c r="G26" s="211"/>
      <c r="H26" s="211"/>
    </row>
    <row r="27" ht="12.75">
      <c r="E27" s="66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67"/>
      <c r="F33" s="37"/>
      <c r="G33" s="37"/>
      <c r="H33" s="37"/>
    </row>
    <row r="34" spans="5:8" ht="12.75">
      <c r="E34" s="67"/>
      <c r="F34" s="35"/>
      <c r="G34" s="35"/>
      <c r="H34" s="35"/>
    </row>
    <row r="35" spans="5:8" ht="12.75">
      <c r="E35" s="67"/>
      <c r="F35" s="35"/>
      <c r="G35" s="35"/>
      <c r="H35" s="35"/>
    </row>
    <row r="36" spans="5:8" ht="12.75">
      <c r="E36" s="67"/>
      <c r="F36" s="35"/>
      <c r="G36" s="35"/>
      <c r="H36" s="35"/>
    </row>
    <row r="37" spans="5:8" ht="12.75">
      <c r="E37" s="67"/>
      <c r="F37" s="35"/>
      <c r="G37" s="35"/>
      <c r="H37" s="35"/>
    </row>
    <row r="38" ht="12.75">
      <c r="E38" s="67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11.421875" defaultRowHeight="12.75"/>
  <cols>
    <col min="1" max="1" width="16.00390625" style="10" customWidth="1"/>
    <col min="2" max="2" width="13.7109375" style="10" customWidth="1"/>
    <col min="3" max="3" width="15.421875" style="10" customWidth="1"/>
    <col min="4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0.25" customHeight="1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55"/>
    </row>
    <row r="2" spans="1:10" s="2" customFormat="1" ht="13.5" thickBot="1">
      <c r="A2" s="6"/>
      <c r="I2" s="7" t="s">
        <v>7</v>
      </c>
      <c r="J2" s="7"/>
    </row>
    <row r="3" spans="1:10" s="2" customFormat="1" ht="26.25" customHeight="1" thickBot="1">
      <c r="A3" s="131" t="s">
        <v>8</v>
      </c>
      <c r="B3" s="248" t="s">
        <v>35</v>
      </c>
      <c r="C3" s="249"/>
      <c r="D3" s="250"/>
      <c r="E3" s="250"/>
      <c r="F3" s="250"/>
      <c r="G3" s="250"/>
      <c r="H3" s="250"/>
      <c r="I3" s="250"/>
      <c r="J3" s="251"/>
    </row>
    <row r="4" spans="1:10" s="2" customFormat="1" ht="102.75" thickBot="1">
      <c r="A4" s="55" t="s">
        <v>49</v>
      </c>
      <c r="B4" s="132" t="s">
        <v>9</v>
      </c>
      <c r="C4" s="132" t="s">
        <v>126</v>
      </c>
      <c r="D4" s="133" t="s">
        <v>10</v>
      </c>
      <c r="E4" s="133" t="s">
        <v>11</v>
      </c>
      <c r="F4" s="133" t="s">
        <v>12</v>
      </c>
      <c r="G4" s="133" t="s">
        <v>13</v>
      </c>
      <c r="H4" s="133" t="s">
        <v>34</v>
      </c>
      <c r="I4" s="134" t="s">
        <v>15</v>
      </c>
      <c r="J4" s="135" t="s">
        <v>127</v>
      </c>
    </row>
    <row r="5" spans="1:10" s="2" customFormat="1" ht="13.5" thickBot="1">
      <c r="A5" s="168" t="s">
        <v>128</v>
      </c>
      <c r="B5" s="169">
        <v>111</v>
      </c>
      <c r="C5" s="169">
        <v>121</v>
      </c>
      <c r="D5" s="169">
        <v>3210</v>
      </c>
      <c r="E5" s="169">
        <v>4910</v>
      </c>
      <c r="F5" s="169">
        <v>5410</v>
      </c>
      <c r="G5" s="169">
        <v>6210</v>
      </c>
      <c r="H5" s="169">
        <v>7210</v>
      </c>
      <c r="I5" s="169">
        <v>8210</v>
      </c>
      <c r="J5" s="138"/>
    </row>
    <row r="6" spans="1:10" s="2" customFormat="1" ht="12.75" customHeight="1">
      <c r="A6" s="136">
        <v>634</v>
      </c>
      <c r="B6" s="157">
        <f aca="true" t="shared" si="0" ref="B6:I6">SUM(B7:B7)</f>
        <v>0</v>
      </c>
      <c r="C6" s="157">
        <f t="shared" si="0"/>
        <v>0</v>
      </c>
      <c r="D6" s="157">
        <f t="shared" si="0"/>
        <v>0</v>
      </c>
      <c r="E6" s="157">
        <f t="shared" si="0"/>
        <v>0</v>
      </c>
      <c r="F6" s="157">
        <f t="shared" si="0"/>
        <v>14400</v>
      </c>
      <c r="G6" s="157">
        <f t="shared" si="0"/>
        <v>0</v>
      </c>
      <c r="H6" s="157">
        <f t="shared" si="0"/>
        <v>0</v>
      </c>
      <c r="I6" s="157">
        <f t="shared" si="0"/>
        <v>0</v>
      </c>
      <c r="J6" s="143">
        <f aca="true" t="shared" si="1" ref="J6:J38">SUM(B6:I6)</f>
        <v>14400</v>
      </c>
    </row>
    <row r="7" spans="1:10" s="2" customFormat="1" ht="12.75" customHeight="1">
      <c r="A7" s="159">
        <v>6341</v>
      </c>
      <c r="B7" s="158"/>
      <c r="C7" s="158"/>
      <c r="D7" s="158"/>
      <c r="E7" s="158"/>
      <c r="F7" s="177">
        <v>14400</v>
      </c>
      <c r="G7" s="158"/>
      <c r="H7" s="158"/>
      <c r="I7" s="158"/>
      <c r="J7" s="160">
        <f t="shared" si="1"/>
        <v>14400</v>
      </c>
    </row>
    <row r="8" spans="1:10" s="2" customFormat="1" ht="12.75" customHeight="1">
      <c r="A8" s="174">
        <v>636</v>
      </c>
      <c r="B8" s="157">
        <f aca="true" t="shared" si="2" ref="B8:I8">SUM(B9:B9)</f>
        <v>0</v>
      </c>
      <c r="C8" s="157">
        <f t="shared" si="2"/>
        <v>0</v>
      </c>
      <c r="D8" s="157">
        <f t="shared" si="2"/>
        <v>0</v>
      </c>
      <c r="E8" s="157">
        <f t="shared" si="2"/>
        <v>0</v>
      </c>
      <c r="F8" s="157">
        <f t="shared" si="2"/>
        <v>7971999</v>
      </c>
      <c r="G8" s="157">
        <f t="shared" si="2"/>
        <v>0</v>
      </c>
      <c r="H8" s="157">
        <f t="shared" si="2"/>
        <v>0</v>
      </c>
      <c r="I8" s="157">
        <f t="shared" si="2"/>
        <v>0</v>
      </c>
      <c r="J8" s="143">
        <f aca="true" t="shared" si="3" ref="J8:J13">SUM(B8:I8)</f>
        <v>7971999</v>
      </c>
    </row>
    <row r="9" spans="1:10" s="2" customFormat="1" ht="12.75" customHeight="1">
      <c r="A9" s="159">
        <v>6361</v>
      </c>
      <c r="B9" s="158"/>
      <c r="C9" s="158"/>
      <c r="D9" s="158"/>
      <c r="E9" s="158"/>
      <c r="F9" s="177">
        <v>7971999</v>
      </c>
      <c r="G9" s="158"/>
      <c r="H9" s="158"/>
      <c r="I9" s="158"/>
      <c r="J9" s="160">
        <f t="shared" si="3"/>
        <v>7971999</v>
      </c>
    </row>
    <row r="10" spans="1:10" s="2" customFormat="1" ht="12.75" customHeight="1">
      <c r="A10" s="174">
        <v>651</v>
      </c>
      <c r="B10" s="157">
        <f>SUM(B11:B13)</f>
        <v>0</v>
      </c>
      <c r="C10" s="157">
        <f aca="true" t="shared" si="4" ref="C10:I10">SUM(C11:C13)</f>
        <v>0</v>
      </c>
      <c r="D10" s="157">
        <f t="shared" si="4"/>
        <v>0</v>
      </c>
      <c r="E10" s="157">
        <f t="shared" si="4"/>
        <v>0</v>
      </c>
      <c r="F10" s="157">
        <f t="shared" si="4"/>
        <v>0</v>
      </c>
      <c r="G10" s="157">
        <f t="shared" si="4"/>
        <v>0</v>
      </c>
      <c r="H10" s="157">
        <f t="shared" si="4"/>
        <v>0</v>
      </c>
      <c r="I10" s="157">
        <f t="shared" si="4"/>
        <v>0</v>
      </c>
      <c r="J10" s="143">
        <f t="shared" si="3"/>
        <v>0</v>
      </c>
    </row>
    <row r="11" spans="1:10" s="2" customFormat="1" ht="12.75" customHeight="1">
      <c r="A11" s="159">
        <v>6511</v>
      </c>
      <c r="B11" s="158"/>
      <c r="C11" s="158"/>
      <c r="D11" s="158"/>
      <c r="E11" s="158"/>
      <c r="F11" s="158"/>
      <c r="G11" s="158"/>
      <c r="H11" s="158"/>
      <c r="I11" s="158"/>
      <c r="J11" s="160">
        <f t="shared" si="3"/>
        <v>0</v>
      </c>
    </row>
    <row r="12" spans="1:10" s="2" customFormat="1" ht="12.75" customHeight="1">
      <c r="A12" s="159">
        <v>6513</v>
      </c>
      <c r="B12" s="158"/>
      <c r="C12" s="158"/>
      <c r="D12" s="158"/>
      <c r="E12" s="158"/>
      <c r="F12" s="158"/>
      <c r="G12" s="158"/>
      <c r="H12" s="158"/>
      <c r="I12" s="158"/>
      <c r="J12" s="160">
        <f t="shared" si="3"/>
        <v>0</v>
      </c>
    </row>
    <row r="13" spans="1:10" s="2" customFormat="1" ht="12.75" customHeight="1">
      <c r="A13" s="159">
        <v>6514</v>
      </c>
      <c r="B13" s="158"/>
      <c r="C13" s="158"/>
      <c r="D13" s="158"/>
      <c r="E13" s="158"/>
      <c r="F13" s="158"/>
      <c r="G13" s="158"/>
      <c r="H13" s="158"/>
      <c r="I13" s="158"/>
      <c r="J13" s="160">
        <f t="shared" si="3"/>
        <v>0</v>
      </c>
    </row>
    <row r="14" spans="1:10" s="2" customFormat="1" ht="12.75">
      <c r="A14" s="137">
        <v>652</v>
      </c>
      <c r="B14" s="139">
        <f>SUM(B15)</f>
        <v>0</v>
      </c>
      <c r="C14" s="139">
        <f aca="true" t="shared" si="5" ref="C14:I14">SUM(C15)</f>
        <v>0</v>
      </c>
      <c r="D14" s="139">
        <f t="shared" si="5"/>
        <v>5908</v>
      </c>
      <c r="E14" s="139">
        <f t="shared" si="5"/>
        <v>50000</v>
      </c>
      <c r="F14" s="139">
        <f t="shared" si="5"/>
        <v>0</v>
      </c>
      <c r="G14" s="139">
        <f t="shared" si="5"/>
        <v>0</v>
      </c>
      <c r="H14" s="139">
        <f t="shared" si="5"/>
        <v>0</v>
      </c>
      <c r="I14" s="139">
        <f t="shared" si="5"/>
        <v>0</v>
      </c>
      <c r="J14" s="143">
        <f t="shared" si="1"/>
        <v>55908</v>
      </c>
    </row>
    <row r="15" spans="1:10" s="2" customFormat="1" ht="12.75">
      <c r="A15" s="161">
        <v>6526</v>
      </c>
      <c r="B15" s="162"/>
      <c r="C15" s="162"/>
      <c r="D15" s="162">
        <v>5908</v>
      </c>
      <c r="E15" s="162">
        <v>50000</v>
      </c>
      <c r="F15" s="162"/>
      <c r="G15" s="162"/>
      <c r="H15" s="162"/>
      <c r="I15" s="162"/>
      <c r="J15" s="160">
        <f t="shared" si="1"/>
        <v>55908</v>
      </c>
    </row>
    <row r="16" spans="1:10" s="2" customFormat="1" ht="12.75">
      <c r="A16" s="137">
        <v>653</v>
      </c>
      <c r="B16" s="139">
        <f>SUM(B17:B18)</f>
        <v>0</v>
      </c>
      <c r="C16" s="139">
        <f aca="true" t="shared" si="6" ref="C16:I16">SUM(C17:C18)</f>
        <v>0</v>
      </c>
      <c r="D16" s="139">
        <f t="shared" si="6"/>
        <v>0</v>
      </c>
      <c r="E16" s="139">
        <f t="shared" si="6"/>
        <v>0</v>
      </c>
      <c r="F16" s="139">
        <f t="shared" si="6"/>
        <v>0</v>
      </c>
      <c r="G16" s="139">
        <f t="shared" si="6"/>
        <v>0</v>
      </c>
      <c r="H16" s="139">
        <f t="shared" si="6"/>
        <v>0</v>
      </c>
      <c r="I16" s="139">
        <f t="shared" si="6"/>
        <v>0</v>
      </c>
      <c r="J16" s="143">
        <f t="shared" si="1"/>
        <v>0</v>
      </c>
    </row>
    <row r="17" spans="1:10" s="2" customFormat="1" ht="12.75">
      <c r="A17" s="161">
        <v>6531</v>
      </c>
      <c r="B17" s="162"/>
      <c r="C17" s="162"/>
      <c r="D17" s="162"/>
      <c r="E17" s="162"/>
      <c r="F17" s="162"/>
      <c r="G17" s="162"/>
      <c r="H17" s="162"/>
      <c r="I17" s="162"/>
      <c r="J17" s="160">
        <f t="shared" si="1"/>
        <v>0</v>
      </c>
    </row>
    <row r="18" spans="1:10" s="2" customFormat="1" ht="12.75">
      <c r="A18" s="161">
        <v>6532</v>
      </c>
      <c r="B18" s="162"/>
      <c r="C18" s="162"/>
      <c r="D18" s="162"/>
      <c r="E18" s="162"/>
      <c r="F18" s="162"/>
      <c r="G18" s="162"/>
      <c r="H18" s="162"/>
      <c r="I18" s="162"/>
      <c r="J18" s="160">
        <f t="shared" si="1"/>
        <v>0</v>
      </c>
    </row>
    <row r="19" spans="1:10" s="2" customFormat="1" ht="12.75">
      <c r="A19" s="137">
        <v>661</v>
      </c>
      <c r="B19" s="139">
        <f>SUM(B20:B21)</f>
        <v>0</v>
      </c>
      <c r="C19" s="139">
        <f aca="true" t="shared" si="7" ref="C19:I19">SUM(C20:C21)</f>
        <v>0</v>
      </c>
      <c r="D19" s="139">
        <f t="shared" si="7"/>
        <v>101500</v>
      </c>
      <c r="E19" s="139">
        <f t="shared" si="7"/>
        <v>0</v>
      </c>
      <c r="F19" s="139">
        <f t="shared" si="7"/>
        <v>0</v>
      </c>
      <c r="G19" s="139">
        <f t="shared" si="7"/>
        <v>0</v>
      </c>
      <c r="H19" s="139">
        <f t="shared" si="7"/>
        <v>0</v>
      </c>
      <c r="I19" s="139">
        <f t="shared" si="7"/>
        <v>0</v>
      </c>
      <c r="J19" s="143">
        <f t="shared" si="1"/>
        <v>101500</v>
      </c>
    </row>
    <row r="20" spans="1:10" s="2" customFormat="1" ht="12.75">
      <c r="A20" s="161">
        <v>6614</v>
      </c>
      <c r="B20" s="162"/>
      <c r="C20" s="162"/>
      <c r="D20" s="162">
        <v>16500</v>
      </c>
      <c r="E20" s="162"/>
      <c r="F20" s="162"/>
      <c r="G20" s="162"/>
      <c r="H20" s="162"/>
      <c r="I20" s="162"/>
      <c r="J20" s="160">
        <f t="shared" si="1"/>
        <v>16500</v>
      </c>
    </row>
    <row r="21" spans="1:10" s="2" customFormat="1" ht="12.75">
      <c r="A21" s="161">
        <v>6615</v>
      </c>
      <c r="B21" s="162"/>
      <c r="C21" s="162"/>
      <c r="D21" s="162">
        <v>85000</v>
      </c>
      <c r="E21" s="162"/>
      <c r="F21" s="162"/>
      <c r="G21" s="162"/>
      <c r="H21" s="162"/>
      <c r="I21" s="162"/>
      <c r="J21" s="160">
        <f t="shared" si="1"/>
        <v>85000</v>
      </c>
    </row>
    <row r="22" spans="1:10" s="2" customFormat="1" ht="12.75">
      <c r="A22" s="137">
        <v>663</v>
      </c>
      <c r="B22" s="139">
        <f>SUM(B23:B24)</f>
        <v>0</v>
      </c>
      <c r="C22" s="139">
        <f aca="true" t="shared" si="8" ref="C22:I22">SUM(C23:C24)</f>
        <v>0</v>
      </c>
      <c r="D22" s="139">
        <f t="shared" si="8"/>
        <v>0</v>
      </c>
      <c r="E22" s="139">
        <f t="shared" si="8"/>
        <v>0</v>
      </c>
      <c r="F22" s="139">
        <f t="shared" si="8"/>
        <v>0</v>
      </c>
      <c r="G22" s="139">
        <f t="shared" si="8"/>
        <v>4000</v>
      </c>
      <c r="H22" s="139">
        <f t="shared" si="8"/>
        <v>0</v>
      </c>
      <c r="I22" s="139">
        <f t="shared" si="8"/>
        <v>0</v>
      </c>
      <c r="J22" s="143">
        <f t="shared" si="1"/>
        <v>4000</v>
      </c>
    </row>
    <row r="23" spans="1:10" s="2" customFormat="1" ht="12.75">
      <c r="A23" s="161">
        <v>6631</v>
      </c>
      <c r="B23" s="162"/>
      <c r="C23" s="162"/>
      <c r="D23" s="162"/>
      <c r="E23" s="162"/>
      <c r="F23" s="162"/>
      <c r="G23" s="162">
        <v>4000</v>
      </c>
      <c r="H23" s="162"/>
      <c r="I23" s="162"/>
      <c r="J23" s="160">
        <f t="shared" si="1"/>
        <v>4000</v>
      </c>
    </row>
    <row r="24" spans="1:10" s="2" customFormat="1" ht="12.75">
      <c r="A24" s="161">
        <v>6632</v>
      </c>
      <c r="B24" s="162"/>
      <c r="C24" s="162"/>
      <c r="D24" s="162"/>
      <c r="E24" s="162"/>
      <c r="F24" s="162"/>
      <c r="G24" s="162"/>
      <c r="H24" s="162"/>
      <c r="I24" s="162"/>
      <c r="J24" s="160">
        <f t="shared" si="1"/>
        <v>0</v>
      </c>
    </row>
    <row r="25" spans="1:10" s="2" customFormat="1" ht="12.75">
      <c r="A25" s="137">
        <v>671</v>
      </c>
      <c r="B25" s="139">
        <f>SUM(B26:B28)</f>
        <v>1385067</v>
      </c>
      <c r="C25" s="139">
        <f aca="true" t="shared" si="9" ref="C25:I25">SUM(C26:C28)</f>
        <v>0</v>
      </c>
      <c r="D25" s="139">
        <f t="shared" si="9"/>
        <v>0</v>
      </c>
      <c r="E25" s="139">
        <f t="shared" si="9"/>
        <v>0</v>
      </c>
      <c r="F25" s="139">
        <f t="shared" si="9"/>
        <v>0</v>
      </c>
      <c r="G25" s="139">
        <f t="shared" si="9"/>
        <v>0</v>
      </c>
      <c r="H25" s="139">
        <f t="shared" si="9"/>
        <v>0</v>
      </c>
      <c r="I25" s="139">
        <f t="shared" si="9"/>
        <v>0</v>
      </c>
      <c r="J25" s="143">
        <f t="shared" si="1"/>
        <v>1385067</v>
      </c>
    </row>
    <row r="26" spans="1:10" s="2" customFormat="1" ht="12.75">
      <c r="A26" s="161">
        <v>6711</v>
      </c>
      <c r="B26" s="162">
        <v>1383367</v>
      </c>
      <c r="C26" s="162"/>
      <c r="D26" s="162"/>
      <c r="E26" s="162"/>
      <c r="F26" s="162"/>
      <c r="G26" s="162"/>
      <c r="H26" s="162"/>
      <c r="I26" s="162"/>
      <c r="J26" s="160">
        <f t="shared" si="1"/>
        <v>1383367</v>
      </c>
    </row>
    <row r="27" spans="1:10" s="2" customFormat="1" ht="12.75">
      <c r="A27" s="161">
        <v>6712</v>
      </c>
      <c r="B27" s="162">
        <v>1700</v>
      </c>
      <c r="C27" s="162"/>
      <c r="D27" s="162"/>
      <c r="E27" s="162"/>
      <c r="F27" s="162"/>
      <c r="G27" s="162"/>
      <c r="H27" s="162"/>
      <c r="I27" s="162"/>
      <c r="J27" s="160">
        <f t="shared" si="1"/>
        <v>1700</v>
      </c>
    </row>
    <row r="28" spans="1:10" s="2" customFormat="1" ht="12.75">
      <c r="A28" s="161">
        <v>6713</v>
      </c>
      <c r="B28" s="162"/>
      <c r="C28" s="162"/>
      <c r="D28" s="162"/>
      <c r="E28" s="162"/>
      <c r="F28" s="162"/>
      <c r="G28" s="162"/>
      <c r="H28" s="162"/>
      <c r="I28" s="162"/>
      <c r="J28" s="160">
        <f t="shared" si="1"/>
        <v>0</v>
      </c>
    </row>
    <row r="29" spans="1:10" s="2" customFormat="1" ht="12.75">
      <c r="A29" s="137">
        <v>673</v>
      </c>
      <c r="B29" s="139">
        <f>SUM(B30)</f>
        <v>0</v>
      </c>
      <c r="C29" s="139">
        <f aca="true" t="shared" si="10" ref="C29:I29">SUM(C30)</f>
        <v>0</v>
      </c>
      <c r="D29" s="139">
        <f t="shared" si="10"/>
        <v>0</v>
      </c>
      <c r="E29" s="139">
        <f t="shared" si="10"/>
        <v>0</v>
      </c>
      <c r="F29" s="139">
        <f t="shared" si="10"/>
        <v>0</v>
      </c>
      <c r="G29" s="139">
        <f t="shared" si="10"/>
        <v>0</v>
      </c>
      <c r="H29" s="139">
        <f t="shared" si="10"/>
        <v>0</v>
      </c>
      <c r="I29" s="139">
        <f t="shared" si="10"/>
        <v>0</v>
      </c>
      <c r="J29" s="143">
        <f t="shared" si="1"/>
        <v>0</v>
      </c>
    </row>
    <row r="30" spans="1:10" s="2" customFormat="1" ht="12.75">
      <c r="A30" s="161">
        <v>6731</v>
      </c>
      <c r="B30" s="162"/>
      <c r="C30" s="162"/>
      <c r="D30" s="162"/>
      <c r="E30" s="162"/>
      <c r="F30" s="162"/>
      <c r="G30" s="162"/>
      <c r="H30" s="162"/>
      <c r="I30" s="162"/>
      <c r="J30" s="160">
        <f t="shared" si="1"/>
        <v>0</v>
      </c>
    </row>
    <row r="31" spans="1:10" s="2" customFormat="1" ht="12.75">
      <c r="A31" s="174">
        <v>683</v>
      </c>
      <c r="B31" s="157">
        <f aca="true" t="shared" si="11" ref="B31:I33">SUM(B32:B32)</f>
        <v>0</v>
      </c>
      <c r="C31" s="157">
        <f t="shared" si="11"/>
        <v>0</v>
      </c>
      <c r="D31" s="157">
        <f t="shared" si="11"/>
        <v>0</v>
      </c>
      <c r="E31" s="157">
        <f t="shared" si="11"/>
        <v>0</v>
      </c>
      <c r="F31" s="157">
        <f t="shared" si="11"/>
        <v>0</v>
      </c>
      <c r="G31" s="157">
        <f t="shared" si="11"/>
        <v>0</v>
      </c>
      <c r="H31" s="157">
        <f t="shared" si="11"/>
        <v>0</v>
      </c>
      <c r="I31" s="157">
        <f t="shared" si="11"/>
        <v>0</v>
      </c>
      <c r="J31" s="143">
        <f t="shared" si="1"/>
        <v>0</v>
      </c>
    </row>
    <row r="32" spans="1:10" s="2" customFormat="1" ht="12.75">
      <c r="A32" s="163">
        <v>6831</v>
      </c>
      <c r="B32" s="158"/>
      <c r="C32" s="158"/>
      <c r="D32" s="158"/>
      <c r="E32" s="158"/>
      <c r="F32" s="158"/>
      <c r="G32" s="158"/>
      <c r="H32" s="158"/>
      <c r="I32" s="158"/>
      <c r="J32" s="160">
        <f t="shared" si="1"/>
        <v>0</v>
      </c>
    </row>
    <row r="33" spans="1:10" s="2" customFormat="1" ht="12.75">
      <c r="A33" s="174">
        <v>721</v>
      </c>
      <c r="B33" s="157">
        <f t="shared" si="11"/>
        <v>0</v>
      </c>
      <c r="C33" s="157">
        <f t="shared" si="11"/>
        <v>0</v>
      </c>
      <c r="D33" s="157">
        <f t="shared" si="11"/>
        <v>0</v>
      </c>
      <c r="E33" s="157">
        <f t="shared" si="11"/>
        <v>0</v>
      </c>
      <c r="F33" s="157">
        <f t="shared" si="11"/>
        <v>0</v>
      </c>
      <c r="G33" s="157">
        <f t="shared" si="11"/>
        <v>0</v>
      </c>
      <c r="H33" s="157">
        <f t="shared" si="11"/>
        <v>2000</v>
      </c>
      <c r="I33" s="157">
        <f t="shared" si="11"/>
        <v>0</v>
      </c>
      <c r="J33" s="143">
        <f>SUM(B33:I33)</f>
        <v>2000</v>
      </c>
    </row>
    <row r="34" spans="1:10" s="2" customFormat="1" ht="12.75">
      <c r="A34" s="163">
        <v>7211</v>
      </c>
      <c r="B34" s="158"/>
      <c r="C34" s="158"/>
      <c r="D34" s="158"/>
      <c r="E34" s="158"/>
      <c r="F34" s="158"/>
      <c r="G34" s="158"/>
      <c r="H34" s="177">
        <v>2000</v>
      </c>
      <c r="I34" s="158"/>
      <c r="J34" s="160">
        <f>SUM(B34:I34)</f>
        <v>2000</v>
      </c>
    </row>
    <row r="35" spans="1:10" s="2" customFormat="1" ht="12.75">
      <c r="A35" s="137">
        <v>922</v>
      </c>
      <c r="B35" s="139">
        <f>SUM(B36:B37)</f>
        <v>0</v>
      </c>
      <c r="C35" s="139">
        <f aca="true" t="shared" si="12" ref="C35:I35">SUM(C36:C37)</f>
        <v>0</v>
      </c>
      <c r="D35" s="139">
        <f t="shared" si="12"/>
        <v>100000</v>
      </c>
      <c r="E35" s="139">
        <f t="shared" si="12"/>
        <v>0</v>
      </c>
      <c r="F35" s="139">
        <f t="shared" si="12"/>
        <v>0</v>
      </c>
      <c r="G35" s="139">
        <f t="shared" si="12"/>
        <v>0</v>
      </c>
      <c r="H35" s="139">
        <f t="shared" si="12"/>
        <v>0</v>
      </c>
      <c r="I35" s="139">
        <f t="shared" si="12"/>
        <v>0</v>
      </c>
      <c r="J35" s="143">
        <f t="shared" si="1"/>
        <v>100000</v>
      </c>
    </row>
    <row r="36" spans="1:10" s="2" customFormat="1" ht="12.75">
      <c r="A36" s="163">
        <v>9221</v>
      </c>
      <c r="B36" s="164"/>
      <c r="C36" s="164"/>
      <c r="D36" s="165">
        <v>100000</v>
      </c>
      <c r="E36" s="165"/>
      <c r="F36" s="165"/>
      <c r="G36" s="165"/>
      <c r="H36" s="166"/>
      <c r="I36" s="166"/>
      <c r="J36" s="160">
        <f t="shared" si="1"/>
        <v>100000</v>
      </c>
    </row>
    <row r="37" spans="1:10" s="2" customFormat="1" ht="12.75">
      <c r="A37" s="163">
        <v>9222</v>
      </c>
      <c r="B37" s="164"/>
      <c r="C37" s="164"/>
      <c r="D37" s="165"/>
      <c r="E37" s="165"/>
      <c r="F37" s="165"/>
      <c r="G37" s="165"/>
      <c r="H37" s="166"/>
      <c r="I37" s="166"/>
      <c r="J37" s="160">
        <f t="shared" si="1"/>
        <v>0</v>
      </c>
    </row>
    <row r="38" spans="1:10" s="2" customFormat="1" ht="13.5" thickBot="1">
      <c r="A38" s="73"/>
      <c r="B38" s="145"/>
      <c r="C38" s="145"/>
      <c r="D38" s="146"/>
      <c r="E38" s="146"/>
      <c r="F38" s="146"/>
      <c r="G38" s="146"/>
      <c r="H38" s="147"/>
      <c r="I38" s="147"/>
      <c r="J38" s="144">
        <f t="shared" si="1"/>
        <v>0</v>
      </c>
    </row>
    <row r="39" spans="1:10" s="2" customFormat="1" ht="30" customHeight="1" thickBot="1">
      <c r="A39" s="8" t="s">
        <v>16</v>
      </c>
      <c r="B39" s="148">
        <f>SUM(B6,B8,B10,B14,B16,B19,B22,B25,B29,B31,B33,B35)</f>
        <v>1385067</v>
      </c>
      <c r="C39" s="148">
        <f aca="true" t="shared" si="13" ref="C39:J39">SUM(C6,C8,C10,C14,C16,C19,C22,C25,C29,C31,C33,C35)</f>
        <v>0</v>
      </c>
      <c r="D39" s="148">
        <f t="shared" si="13"/>
        <v>207408</v>
      </c>
      <c r="E39" s="148">
        <f t="shared" si="13"/>
        <v>50000</v>
      </c>
      <c r="F39" s="148">
        <f t="shared" si="13"/>
        <v>7986399</v>
      </c>
      <c r="G39" s="148">
        <f t="shared" si="13"/>
        <v>4000</v>
      </c>
      <c r="H39" s="148">
        <f t="shared" si="13"/>
        <v>2000</v>
      </c>
      <c r="I39" s="148">
        <f t="shared" si="13"/>
        <v>0</v>
      </c>
      <c r="J39" s="175">
        <f t="shared" si="13"/>
        <v>9634874</v>
      </c>
    </row>
    <row r="40" spans="1:10" s="2" customFormat="1" ht="28.5" customHeight="1" thickBot="1">
      <c r="A40" s="8" t="s">
        <v>36</v>
      </c>
      <c r="B40" s="252">
        <f>B39+C39+D39+E39+F39+G39+H39+I39</f>
        <v>9634874</v>
      </c>
      <c r="C40" s="253"/>
      <c r="D40" s="253"/>
      <c r="E40" s="253"/>
      <c r="F40" s="253"/>
      <c r="G40" s="253"/>
      <c r="H40" s="253"/>
      <c r="I40" s="253"/>
      <c r="J40" s="254"/>
    </row>
    <row r="41" spans="1:10" ht="13.5" thickBot="1">
      <c r="A41" s="4"/>
      <c r="B41" s="4"/>
      <c r="C41" s="4"/>
      <c r="D41" s="4"/>
      <c r="E41" s="5"/>
      <c r="F41" s="9"/>
      <c r="I41" s="7"/>
      <c r="J41" s="7"/>
    </row>
    <row r="42" spans="1:10" ht="26.25" customHeight="1" thickBot="1">
      <c r="A42" s="56" t="s">
        <v>8</v>
      </c>
      <c r="B42" s="256" t="s">
        <v>40</v>
      </c>
      <c r="C42" s="257"/>
      <c r="D42" s="258"/>
      <c r="E42" s="258"/>
      <c r="F42" s="258"/>
      <c r="G42" s="258"/>
      <c r="H42" s="258"/>
      <c r="I42" s="259"/>
      <c r="J42" s="125"/>
    </row>
    <row r="43" spans="1:10" ht="99" customHeight="1" thickBot="1">
      <c r="A43" s="57" t="s">
        <v>49</v>
      </c>
      <c r="B43" s="68" t="s">
        <v>9</v>
      </c>
      <c r="C43" s="68" t="s">
        <v>129</v>
      </c>
      <c r="D43" s="69" t="s">
        <v>10</v>
      </c>
      <c r="E43" s="69" t="s">
        <v>11</v>
      </c>
      <c r="F43" s="69" t="s">
        <v>12</v>
      </c>
      <c r="G43" s="69" t="s">
        <v>13</v>
      </c>
      <c r="H43" s="69" t="s">
        <v>34</v>
      </c>
      <c r="I43" s="70" t="s">
        <v>15</v>
      </c>
      <c r="J43" s="126"/>
    </row>
    <row r="44" spans="1:10" ht="12.75">
      <c r="A44" s="71">
        <v>63</v>
      </c>
      <c r="B44" s="149"/>
      <c r="C44" s="149"/>
      <c r="D44" s="150"/>
      <c r="E44" s="151"/>
      <c r="F44" s="152">
        <v>7971999</v>
      </c>
      <c r="G44" s="152"/>
      <c r="H44" s="153"/>
      <c r="I44" s="154"/>
      <c r="J44" s="127"/>
    </row>
    <row r="45" spans="1:10" ht="12.75">
      <c r="A45" s="72">
        <v>64</v>
      </c>
      <c r="B45" s="140"/>
      <c r="C45" s="140"/>
      <c r="D45" s="141"/>
      <c r="E45" s="141"/>
      <c r="F45" s="141"/>
      <c r="G45" s="141"/>
      <c r="H45" s="142"/>
      <c r="I45" s="155"/>
      <c r="J45" s="128"/>
    </row>
    <row r="46" spans="1:10" ht="12.75">
      <c r="A46" s="72">
        <v>65</v>
      </c>
      <c r="B46" s="140"/>
      <c r="C46" s="140"/>
      <c r="D46" s="140">
        <v>5908</v>
      </c>
      <c r="E46" s="140">
        <v>50000</v>
      </c>
      <c r="F46" s="141"/>
      <c r="G46" s="141"/>
      <c r="H46" s="142"/>
      <c r="I46" s="155"/>
      <c r="J46" s="128"/>
    </row>
    <row r="47" spans="1:10" ht="12.75">
      <c r="A47" s="72">
        <v>66</v>
      </c>
      <c r="B47" s="140"/>
      <c r="C47" s="140"/>
      <c r="D47" s="141">
        <v>101500</v>
      </c>
      <c r="E47" s="141"/>
      <c r="F47" s="141"/>
      <c r="G47" s="141">
        <v>4000</v>
      </c>
      <c r="H47" s="142"/>
      <c r="I47" s="155"/>
      <c r="J47" s="128"/>
    </row>
    <row r="48" spans="1:10" ht="12.75">
      <c r="A48" s="72">
        <v>67</v>
      </c>
      <c r="B48" s="140">
        <v>1385067</v>
      </c>
      <c r="C48" s="140"/>
      <c r="D48" s="141"/>
      <c r="E48" s="141"/>
      <c r="F48" s="141"/>
      <c r="G48" s="141"/>
      <c r="H48" s="142"/>
      <c r="I48" s="155"/>
      <c r="J48" s="128"/>
    </row>
    <row r="49" spans="1:10" ht="12.75">
      <c r="A49" s="72">
        <v>68</v>
      </c>
      <c r="B49" s="140"/>
      <c r="C49" s="140"/>
      <c r="D49" s="141"/>
      <c r="E49" s="141"/>
      <c r="F49" s="141"/>
      <c r="G49" s="141"/>
      <c r="H49" s="142"/>
      <c r="I49" s="155"/>
      <c r="J49" s="128"/>
    </row>
    <row r="50" spans="1:10" ht="12.75">
      <c r="A50" s="72">
        <v>72</v>
      </c>
      <c r="B50" s="140"/>
      <c r="C50" s="140"/>
      <c r="D50" s="141"/>
      <c r="E50" s="141"/>
      <c r="F50" s="141"/>
      <c r="G50" s="141"/>
      <c r="H50" s="142">
        <v>2000</v>
      </c>
      <c r="I50" s="155"/>
      <c r="J50" s="128"/>
    </row>
    <row r="51" spans="1:10" ht="12.75">
      <c r="A51" s="72">
        <v>92</v>
      </c>
      <c r="B51" s="140"/>
      <c r="C51" s="140"/>
      <c r="D51" s="141"/>
      <c r="E51" s="141"/>
      <c r="F51" s="141"/>
      <c r="G51" s="141"/>
      <c r="H51" s="142"/>
      <c r="I51" s="155"/>
      <c r="J51" s="128"/>
    </row>
    <row r="52" spans="1:10" ht="13.5" thickBot="1">
      <c r="A52" s="73"/>
      <c r="B52" s="145"/>
      <c r="C52" s="145"/>
      <c r="D52" s="146"/>
      <c r="E52" s="146"/>
      <c r="F52" s="146"/>
      <c r="G52" s="146"/>
      <c r="H52" s="147"/>
      <c r="I52" s="156"/>
      <c r="J52" s="128"/>
    </row>
    <row r="53" spans="1:10" s="2" customFormat="1" ht="30" customHeight="1" thickBot="1">
      <c r="A53" s="8" t="s">
        <v>16</v>
      </c>
      <c r="B53" s="148">
        <f>SUM(B44:B52)</f>
        <v>1385067</v>
      </c>
      <c r="C53" s="148">
        <f aca="true" t="shared" si="14" ref="C53:I53">SUM(C44:C52)</f>
        <v>0</v>
      </c>
      <c r="D53" s="148">
        <f t="shared" si="14"/>
        <v>107408</v>
      </c>
      <c r="E53" s="148">
        <f t="shared" si="14"/>
        <v>50000</v>
      </c>
      <c r="F53" s="148">
        <f t="shared" si="14"/>
        <v>7971999</v>
      </c>
      <c r="G53" s="148">
        <f t="shared" si="14"/>
        <v>4000</v>
      </c>
      <c r="H53" s="148">
        <f t="shared" si="14"/>
        <v>2000</v>
      </c>
      <c r="I53" s="175">
        <f t="shared" si="14"/>
        <v>0</v>
      </c>
      <c r="J53" s="129"/>
    </row>
    <row r="54" spans="1:10" s="2" customFormat="1" ht="28.5" customHeight="1" thickBot="1">
      <c r="A54" s="8" t="s">
        <v>41</v>
      </c>
      <c r="B54" s="245">
        <f>B53+C53+D53+E53+F53+G53+H53+I53</f>
        <v>9520474</v>
      </c>
      <c r="C54" s="246"/>
      <c r="D54" s="246"/>
      <c r="E54" s="246"/>
      <c r="F54" s="246"/>
      <c r="G54" s="246"/>
      <c r="H54" s="246"/>
      <c r="I54" s="247"/>
      <c r="J54" s="130"/>
    </row>
    <row r="55" spans="5:6" ht="9" customHeight="1" thickBot="1">
      <c r="E55" s="11"/>
      <c r="F55" s="12"/>
    </row>
    <row r="56" spans="1:10" ht="26.25" customHeight="1" thickBot="1">
      <c r="A56" s="56" t="s">
        <v>8</v>
      </c>
      <c r="B56" s="260" t="s">
        <v>45</v>
      </c>
      <c r="C56" s="261"/>
      <c r="D56" s="262"/>
      <c r="E56" s="262"/>
      <c r="F56" s="262"/>
      <c r="G56" s="262"/>
      <c r="H56" s="262"/>
      <c r="I56" s="263"/>
      <c r="J56" s="125"/>
    </row>
    <row r="57" spans="1:10" ht="102" customHeight="1" thickBot="1">
      <c r="A57" s="57" t="s">
        <v>49</v>
      </c>
      <c r="B57" s="68" t="s">
        <v>9</v>
      </c>
      <c r="C57" s="132" t="s">
        <v>126</v>
      </c>
      <c r="D57" s="69" t="s">
        <v>10</v>
      </c>
      <c r="E57" s="69" t="s">
        <v>11</v>
      </c>
      <c r="F57" s="69" t="s">
        <v>12</v>
      </c>
      <c r="G57" s="69" t="s">
        <v>13</v>
      </c>
      <c r="H57" s="69" t="s">
        <v>34</v>
      </c>
      <c r="I57" s="70" t="s">
        <v>15</v>
      </c>
      <c r="J57" s="126"/>
    </row>
    <row r="58" spans="1:10" ht="12.75">
      <c r="A58" s="71">
        <v>63</v>
      </c>
      <c r="B58" s="149"/>
      <c r="C58" s="149"/>
      <c r="D58" s="150"/>
      <c r="E58" s="151"/>
      <c r="F58" s="152">
        <v>7971999</v>
      </c>
      <c r="G58" s="152"/>
      <c r="H58" s="153"/>
      <c r="I58" s="154"/>
      <c r="J58" s="127"/>
    </row>
    <row r="59" spans="1:10" ht="12.75">
      <c r="A59" s="72">
        <v>64</v>
      </c>
      <c r="B59" s="140"/>
      <c r="C59" s="140"/>
      <c r="D59" s="141"/>
      <c r="E59" s="141"/>
      <c r="F59" s="141"/>
      <c r="G59" s="141"/>
      <c r="H59" s="142"/>
      <c r="I59" s="155"/>
      <c r="J59" s="128"/>
    </row>
    <row r="60" spans="1:10" ht="12.75">
      <c r="A60" s="72">
        <v>65</v>
      </c>
      <c r="B60" s="140"/>
      <c r="C60" s="140"/>
      <c r="D60" s="141">
        <v>5908</v>
      </c>
      <c r="E60" s="141">
        <v>50000</v>
      </c>
      <c r="F60" s="141"/>
      <c r="G60" s="141"/>
      <c r="H60" s="142"/>
      <c r="I60" s="155"/>
      <c r="J60" s="128"/>
    </row>
    <row r="61" spans="1:10" ht="12.75">
      <c r="A61" s="72">
        <v>66</v>
      </c>
      <c r="B61" s="140"/>
      <c r="C61" s="140"/>
      <c r="D61" s="141">
        <v>101500</v>
      </c>
      <c r="E61" s="141"/>
      <c r="F61" s="141"/>
      <c r="G61" s="141">
        <v>4000</v>
      </c>
      <c r="H61" s="142"/>
      <c r="I61" s="155"/>
      <c r="J61" s="128"/>
    </row>
    <row r="62" spans="1:10" ht="12.75">
      <c r="A62" s="72">
        <v>67</v>
      </c>
      <c r="B62" s="140">
        <v>1385067</v>
      </c>
      <c r="C62" s="140"/>
      <c r="D62" s="141"/>
      <c r="E62" s="141"/>
      <c r="F62" s="141"/>
      <c r="G62" s="141"/>
      <c r="H62" s="142"/>
      <c r="I62" s="155"/>
      <c r="J62" s="128"/>
    </row>
    <row r="63" spans="1:10" ht="13.5" customHeight="1">
      <c r="A63" s="72">
        <v>68</v>
      </c>
      <c r="B63" s="140"/>
      <c r="C63" s="140"/>
      <c r="D63" s="141"/>
      <c r="E63" s="141"/>
      <c r="F63" s="141"/>
      <c r="G63" s="141"/>
      <c r="H63" s="142"/>
      <c r="I63" s="155"/>
      <c r="J63" s="128"/>
    </row>
    <row r="64" spans="1:10" ht="13.5" customHeight="1">
      <c r="A64" s="72">
        <v>72</v>
      </c>
      <c r="B64" s="140"/>
      <c r="C64" s="140"/>
      <c r="D64" s="141"/>
      <c r="E64" s="141"/>
      <c r="F64" s="141"/>
      <c r="G64" s="141"/>
      <c r="H64" s="142">
        <v>2000</v>
      </c>
      <c r="I64" s="155"/>
      <c r="J64" s="128"/>
    </row>
    <row r="65" spans="1:10" ht="13.5" customHeight="1">
      <c r="A65" s="72">
        <v>92</v>
      </c>
      <c r="B65" s="140"/>
      <c r="C65" s="140"/>
      <c r="D65" s="141"/>
      <c r="E65" s="141"/>
      <c r="F65" s="141"/>
      <c r="G65" s="141"/>
      <c r="H65" s="142"/>
      <c r="I65" s="155"/>
      <c r="J65" s="128"/>
    </row>
    <row r="66" spans="1:10" ht="13.5" customHeight="1" thickBot="1">
      <c r="A66" s="73"/>
      <c r="B66" s="145"/>
      <c r="C66" s="145"/>
      <c r="D66" s="146"/>
      <c r="E66" s="146"/>
      <c r="F66" s="146"/>
      <c r="G66" s="146"/>
      <c r="H66" s="147"/>
      <c r="I66" s="156"/>
      <c r="J66" s="128"/>
    </row>
    <row r="67" spans="1:10" s="2" customFormat="1" ht="30" customHeight="1" thickBot="1">
      <c r="A67" s="8" t="s">
        <v>16</v>
      </c>
      <c r="B67" s="148">
        <f>SUM(B58:B66)</f>
        <v>1385067</v>
      </c>
      <c r="C67" s="148">
        <f aca="true" t="shared" si="15" ref="C67:I67">SUM(C58:C66)</f>
        <v>0</v>
      </c>
      <c r="D67" s="148">
        <f t="shared" si="15"/>
        <v>107408</v>
      </c>
      <c r="E67" s="148">
        <f t="shared" si="15"/>
        <v>50000</v>
      </c>
      <c r="F67" s="148">
        <f t="shared" si="15"/>
        <v>7971999</v>
      </c>
      <c r="G67" s="148">
        <f t="shared" si="15"/>
        <v>4000</v>
      </c>
      <c r="H67" s="148">
        <f t="shared" si="15"/>
        <v>2000</v>
      </c>
      <c r="I67" s="175">
        <f t="shared" si="15"/>
        <v>0</v>
      </c>
      <c r="J67" s="129"/>
    </row>
    <row r="68" spans="1:10" s="2" customFormat="1" ht="28.5" customHeight="1" thickBot="1">
      <c r="A68" s="8" t="s">
        <v>46</v>
      </c>
      <c r="B68" s="245">
        <f>B67+C67+D67+E67+F67+G67+H67+I67</f>
        <v>9520474</v>
      </c>
      <c r="C68" s="246"/>
      <c r="D68" s="246"/>
      <c r="E68" s="246"/>
      <c r="F68" s="246"/>
      <c r="G68" s="246"/>
      <c r="H68" s="246"/>
      <c r="I68" s="247"/>
      <c r="J68" s="130"/>
    </row>
    <row r="69" spans="4:6" ht="13.5" customHeight="1">
      <c r="D69" s="13"/>
      <c r="E69" s="11"/>
      <c r="F69" s="14"/>
    </row>
    <row r="70" spans="4:6" ht="13.5" customHeight="1">
      <c r="D70" s="13"/>
      <c r="E70" s="15"/>
      <c r="F70" s="16"/>
    </row>
    <row r="71" spans="5:6" ht="13.5" customHeight="1">
      <c r="E71" s="17"/>
      <c r="F71" s="18"/>
    </row>
    <row r="72" spans="5:6" ht="13.5" customHeight="1">
      <c r="E72" s="19"/>
      <c r="F72" s="20"/>
    </row>
    <row r="73" spans="5:6" ht="13.5" customHeight="1">
      <c r="E73" s="11"/>
      <c r="F73" s="12"/>
    </row>
    <row r="74" spans="4:6" ht="28.5" customHeight="1">
      <c r="D74" s="13"/>
      <c r="E74" s="11"/>
      <c r="F74" s="21"/>
    </row>
    <row r="75" spans="4:6" ht="13.5" customHeight="1">
      <c r="D75" s="13"/>
      <c r="E75" s="11"/>
      <c r="F75" s="16"/>
    </row>
    <row r="76" spans="5:6" ht="13.5" customHeight="1">
      <c r="E76" s="11"/>
      <c r="F76" s="12"/>
    </row>
    <row r="77" spans="5:6" ht="13.5" customHeight="1">
      <c r="E77" s="11"/>
      <c r="F77" s="20"/>
    </row>
    <row r="78" spans="5:6" ht="13.5" customHeight="1">
      <c r="E78" s="11"/>
      <c r="F78" s="12"/>
    </row>
    <row r="79" spans="5:6" ht="22.5" customHeight="1">
      <c r="E79" s="11"/>
      <c r="F79" s="22"/>
    </row>
    <row r="80" spans="5:6" ht="13.5" customHeight="1">
      <c r="E80" s="17"/>
      <c r="F80" s="18"/>
    </row>
    <row r="81" spans="2:6" ht="13.5" customHeight="1">
      <c r="B81" s="13"/>
      <c r="C81" s="13"/>
      <c r="E81" s="17"/>
      <c r="F81" s="23"/>
    </row>
    <row r="82" spans="4:6" ht="13.5" customHeight="1">
      <c r="D82" s="13"/>
      <c r="E82" s="17"/>
      <c r="F82" s="24"/>
    </row>
    <row r="83" spans="4:6" ht="13.5" customHeight="1">
      <c r="D83" s="13"/>
      <c r="E83" s="19"/>
      <c r="F83" s="16"/>
    </row>
    <row r="84" spans="5:6" ht="13.5" customHeight="1">
      <c r="E84" s="11"/>
      <c r="F84" s="12"/>
    </row>
    <row r="85" spans="2:6" ht="13.5" customHeight="1">
      <c r="B85" s="13"/>
      <c r="C85" s="13"/>
      <c r="E85" s="11"/>
      <c r="F85" s="14"/>
    </row>
    <row r="86" spans="4:6" ht="13.5" customHeight="1">
      <c r="D86" s="13"/>
      <c r="E86" s="11"/>
      <c r="F86" s="23"/>
    </row>
    <row r="87" spans="4:6" ht="13.5" customHeight="1">
      <c r="D87" s="13"/>
      <c r="E87" s="19"/>
      <c r="F87" s="16"/>
    </row>
    <row r="88" spans="5:6" ht="13.5" customHeight="1">
      <c r="E88" s="17"/>
      <c r="F88" s="12"/>
    </row>
    <row r="89" spans="4:6" ht="13.5" customHeight="1">
      <c r="D89" s="13"/>
      <c r="E89" s="17"/>
      <c r="F89" s="23"/>
    </row>
    <row r="90" spans="5:6" ht="22.5" customHeight="1">
      <c r="E90" s="19"/>
      <c r="F90" s="22"/>
    </row>
    <row r="91" spans="5:6" ht="13.5" customHeight="1">
      <c r="E91" s="11"/>
      <c r="F91" s="12"/>
    </row>
    <row r="92" spans="5:6" ht="13.5" customHeight="1">
      <c r="E92" s="19"/>
      <c r="F92" s="16"/>
    </row>
    <row r="93" spans="5:6" ht="13.5" customHeight="1">
      <c r="E93" s="11"/>
      <c r="F93" s="12"/>
    </row>
    <row r="94" spans="5:6" ht="13.5" customHeight="1">
      <c r="E94" s="11"/>
      <c r="F94" s="12"/>
    </row>
    <row r="95" spans="1:6" ht="13.5" customHeight="1">
      <c r="A95" s="13"/>
      <c r="E95" s="25"/>
      <c r="F95" s="23"/>
    </row>
    <row r="96" spans="2:6" ht="13.5" customHeight="1">
      <c r="B96" s="13"/>
      <c r="C96" s="13"/>
      <c r="D96" s="13"/>
      <c r="E96" s="26"/>
      <c r="F96" s="23"/>
    </row>
    <row r="97" spans="2:6" ht="13.5" customHeight="1">
      <c r="B97" s="13"/>
      <c r="C97" s="13"/>
      <c r="D97" s="13"/>
      <c r="E97" s="26"/>
      <c r="F97" s="14"/>
    </row>
    <row r="98" spans="2:6" ht="13.5" customHeight="1">
      <c r="B98" s="13"/>
      <c r="C98" s="13"/>
      <c r="D98" s="13"/>
      <c r="E98" s="19"/>
      <c r="F98" s="20"/>
    </row>
    <row r="99" spans="5:6" ht="12.75">
      <c r="E99" s="11"/>
      <c r="F99" s="12"/>
    </row>
    <row r="100" spans="2:6" ht="12.75">
      <c r="B100" s="13"/>
      <c r="C100" s="13"/>
      <c r="E100" s="11"/>
      <c r="F100" s="23"/>
    </row>
    <row r="101" spans="4:6" ht="12.75">
      <c r="D101" s="13"/>
      <c r="E101" s="11"/>
      <c r="F101" s="14"/>
    </row>
    <row r="102" spans="4:6" ht="12.75">
      <c r="D102" s="13"/>
      <c r="E102" s="19"/>
      <c r="F102" s="16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27"/>
      <c r="F105" s="28"/>
    </row>
    <row r="106" spans="5:6" ht="12.75">
      <c r="E106" s="11"/>
      <c r="F106" s="12"/>
    </row>
    <row r="107" spans="5:6" ht="12.75">
      <c r="E107" s="11"/>
      <c r="F107" s="12"/>
    </row>
    <row r="108" spans="5:6" ht="12.75">
      <c r="E108" s="11"/>
      <c r="F108" s="12"/>
    </row>
    <row r="109" spans="5:6" ht="12.75">
      <c r="E109" s="19"/>
      <c r="F109" s="16"/>
    </row>
    <row r="110" spans="5:6" ht="12.75">
      <c r="E110" s="11"/>
      <c r="F110" s="12"/>
    </row>
    <row r="111" spans="5:6" ht="12.75">
      <c r="E111" s="19"/>
      <c r="F111" s="16"/>
    </row>
    <row r="112" spans="5:6" ht="12.75">
      <c r="E112" s="11"/>
      <c r="F112" s="12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1"/>
      <c r="F115" s="12"/>
    </row>
    <row r="116" spans="1:6" ht="28.5" customHeight="1">
      <c r="A116" s="29"/>
      <c r="B116" s="29"/>
      <c r="C116" s="29"/>
      <c r="D116" s="29"/>
      <c r="E116" s="30"/>
      <c r="F116" s="31"/>
    </row>
    <row r="117" spans="4:6" ht="12.75">
      <c r="D117" s="13"/>
      <c r="E117" s="11"/>
      <c r="F117" s="14"/>
    </row>
    <row r="118" spans="5:6" ht="12.75">
      <c r="E118" s="32"/>
      <c r="F118" s="33"/>
    </row>
    <row r="119" spans="5:6" ht="12.75">
      <c r="E119" s="11"/>
      <c r="F119" s="12"/>
    </row>
    <row r="120" spans="5:6" ht="12.75">
      <c r="E120" s="27"/>
      <c r="F120" s="28"/>
    </row>
    <row r="121" spans="5:6" ht="12.75">
      <c r="E121" s="27"/>
      <c r="F121" s="28"/>
    </row>
    <row r="122" spans="5:6" ht="12.75">
      <c r="E122" s="11"/>
      <c r="F122" s="12"/>
    </row>
    <row r="123" spans="5:6" ht="12.75">
      <c r="E123" s="19"/>
      <c r="F123" s="16"/>
    </row>
    <row r="124" spans="5:6" ht="12.75">
      <c r="E124" s="11"/>
      <c r="F124" s="12"/>
    </row>
    <row r="125" spans="5:6" ht="12.75">
      <c r="E125" s="11"/>
      <c r="F125" s="12"/>
    </row>
    <row r="126" spans="5:6" ht="12.75">
      <c r="E126" s="19"/>
      <c r="F126" s="16"/>
    </row>
    <row r="127" spans="5:6" ht="12.75">
      <c r="E127" s="11"/>
      <c r="F127" s="12"/>
    </row>
    <row r="128" spans="5:6" ht="12.75">
      <c r="E128" s="27"/>
      <c r="F128" s="28"/>
    </row>
    <row r="129" spans="5:6" ht="12.75">
      <c r="E129" s="19"/>
      <c r="F129" s="33"/>
    </row>
    <row r="130" spans="5:6" ht="12.75">
      <c r="E130" s="17"/>
      <c r="F130" s="28"/>
    </row>
    <row r="131" spans="5:6" ht="12.75">
      <c r="E131" s="19"/>
      <c r="F131" s="16"/>
    </row>
    <row r="132" spans="5:6" ht="12.75">
      <c r="E132" s="11"/>
      <c r="F132" s="12"/>
    </row>
    <row r="133" spans="4:6" ht="12.75">
      <c r="D133" s="13"/>
      <c r="E133" s="11"/>
      <c r="F133" s="14"/>
    </row>
    <row r="134" spans="5:6" ht="12.75">
      <c r="E134" s="17"/>
      <c r="F134" s="16"/>
    </row>
    <row r="135" spans="5:6" ht="12.75">
      <c r="E135" s="17"/>
      <c r="F135" s="28"/>
    </row>
    <row r="136" spans="4:6" ht="12.75">
      <c r="D136" s="13"/>
      <c r="E136" s="17"/>
      <c r="F136" s="34"/>
    </row>
    <row r="137" spans="4:6" ht="12.75">
      <c r="D137" s="13"/>
      <c r="E137" s="19"/>
      <c r="F137" s="20"/>
    </row>
    <row r="138" spans="5:6" ht="12.75">
      <c r="E138" s="11"/>
      <c r="F138" s="12"/>
    </row>
    <row r="139" spans="5:6" ht="12.75">
      <c r="E139" s="32"/>
      <c r="F139" s="35"/>
    </row>
    <row r="140" spans="5:6" ht="11.25" customHeight="1">
      <c r="E140" s="27"/>
      <c r="F140" s="28"/>
    </row>
    <row r="141" spans="2:6" ht="24" customHeight="1">
      <c r="B141" s="13"/>
      <c r="C141" s="13"/>
      <c r="E141" s="27"/>
      <c r="F141" s="36"/>
    </row>
    <row r="142" spans="4:6" ht="15" customHeight="1">
      <c r="D142" s="13"/>
      <c r="E142" s="27"/>
      <c r="F142" s="36"/>
    </row>
    <row r="143" spans="5:6" ht="11.25" customHeight="1">
      <c r="E143" s="32"/>
      <c r="F143" s="33"/>
    </row>
    <row r="144" spans="5:6" ht="12.75">
      <c r="E144" s="27"/>
      <c r="F144" s="28"/>
    </row>
    <row r="145" spans="2:6" ht="13.5" customHeight="1">
      <c r="B145" s="13"/>
      <c r="C145" s="13"/>
      <c r="E145" s="27"/>
      <c r="F145" s="37"/>
    </row>
    <row r="146" spans="4:6" ht="12.75" customHeight="1">
      <c r="D146" s="13"/>
      <c r="E146" s="27"/>
      <c r="F146" s="14"/>
    </row>
    <row r="147" spans="4:6" ht="12.75" customHeight="1">
      <c r="D147" s="13"/>
      <c r="E147" s="19"/>
      <c r="F147" s="20"/>
    </row>
    <row r="148" spans="5:6" ht="12.75">
      <c r="E148" s="11"/>
      <c r="F148" s="12"/>
    </row>
    <row r="149" spans="4:6" ht="12.75">
      <c r="D149" s="13"/>
      <c r="E149" s="11"/>
      <c r="F149" s="34"/>
    </row>
    <row r="150" spans="5:6" ht="12.75">
      <c r="E150" s="32"/>
      <c r="F150" s="33"/>
    </row>
    <row r="151" spans="5:6" ht="12.75">
      <c r="E151" s="27"/>
      <c r="F151" s="28"/>
    </row>
    <row r="152" spans="5:6" ht="12.75">
      <c r="E152" s="11"/>
      <c r="F152" s="12"/>
    </row>
    <row r="153" spans="1:6" ht="19.5" customHeight="1">
      <c r="A153" s="38"/>
      <c r="B153" s="4"/>
      <c r="C153" s="4"/>
      <c r="D153" s="4"/>
      <c r="E153" s="4"/>
      <c r="F153" s="23"/>
    </row>
    <row r="154" spans="1:6" ht="15" customHeight="1">
      <c r="A154" s="13"/>
      <c r="E154" s="25"/>
      <c r="F154" s="23"/>
    </row>
    <row r="155" spans="1:6" ht="12.75">
      <c r="A155" s="13"/>
      <c r="B155" s="13"/>
      <c r="C155" s="13"/>
      <c r="E155" s="25"/>
      <c r="F155" s="14"/>
    </row>
    <row r="156" spans="4:6" ht="12.75">
      <c r="D156" s="13"/>
      <c r="E156" s="11"/>
      <c r="F156" s="23"/>
    </row>
    <row r="157" spans="5:6" ht="12.75">
      <c r="E157" s="15"/>
      <c r="F157" s="16"/>
    </row>
    <row r="158" spans="2:6" ht="12.75">
      <c r="B158" s="13"/>
      <c r="C158" s="13"/>
      <c r="E158" s="11"/>
      <c r="F158" s="14"/>
    </row>
    <row r="159" spans="4:6" ht="12.75">
      <c r="D159" s="13"/>
      <c r="E159" s="11"/>
      <c r="F159" s="14"/>
    </row>
    <row r="160" spans="5:6" ht="12.75">
      <c r="E160" s="19"/>
      <c r="F160" s="20"/>
    </row>
    <row r="161" spans="4:6" ht="22.5" customHeight="1">
      <c r="D161" s="13"/>
      <c r="E161" s="11"/>
      <c r="F161" s="21"/>
    </row>
    <row r="162" spans="5:6" ht="12.75">
      <c r="E162" s="11"/>
      <c r="F162" s="20"/>
    </row>
    <row r="163" spans="2:6" ht="12.75">
      <c r="B163" s="13"/>
      <c r="C163" s="13"/>
      <c r="E163" s="17"/>
      <c r="F163" s="23"/>
    </row>
    <row r="164" spans="4:6" ht="12.75">
      <c r="D164" s="13"/>
      <c r="E164" s="17"/>
      <c r="F164" s="24"/>
    </row>
    <row r="165" spans="5:6" ht="12.75">
      <c r="E165" s="19"/>
      <c r="F165" s="16"/>
    </row>
    <row r="166" spans="1:6" ht="13.5" customHeight="1">
      <c r="A166" s="13"/>
      <c r="E166" s="25"/>
      <c r="F166" s="23"/>
    </row>
    <row r="167" spans="2:6" ht="13.5" customHeight="1">
      <c r="B167" s="13"/>
      <c r="C167" s="13"/>
      <c r="E167" s="11"/>
      <c r="F167" s="23"/>
    </row>
    <row r="168" spans="4:6" ht="13.5" customHeight="1">
      <c r="D168" s="13"/>
      <c r="E168" s="11"/>
      <c r="F168" s="14"/>
    </row>
    <row r="169" spans="4:6" ht="12.75">
      <c r="D169" s="13"/>
      <c r="E169" s="19"/>
      <c r="F169" s="16"/>
    </row>
    <row r="170" spans="4:6" ht="12.75">
      <c r="D170" s="13"/>
      <c r="E170" s="11"/>
      <c r="F170" s="14"/>
    </row>
    <row r="171" spans="5:6" ht="12.75">
      <c r="E171" s="32"/>
      <c r="F171" s="33"/>
    </row>
    <row r="172" spans="4:6" ht="12.75">
      <c r="D172" s="13"/>
      <c r="E172" s="17"/>
      <c r="F172" s="34"/>
    </row>
    <row r="173" spans="4:6" ht="12.75">
      <c r="D173" s="13"/>
      <c r="E173" s="19"/>
      <c r="F173" s="20"/>
    </row>
    <row r="174" spans="5:6" ht="12.75">
      <c r="E174" s="32"/>
      <c r="F174" s="39"/>
    </row>
    <row r="175" spans="2:6" ht="12.75">
      <c r="B175" s="13"/>
      <c r="C175" s="13"/>
      <c r="E175" s="27"/>
      <c r="F175" s="37"/>
    </row>
    <row r="176" spans="4:6" ht="12.75">
      <c r="D176" s="13"/>
      <c r="E176" s="27"/>
      <c r="F176" s="14"/>
    </row>
    <row r="177" spans="4:6" ht="12.75">
      <c r="D177" s="13"/>
      <c r="E177" s="19"/>
      <c r="F177" s="20"/>
    </row>
    <row r="178" spans="4:6" ht="12.75">
      <c r="D178" s="13"/>
      <c r="E178" s="19"/>
      <c r="F178" s="20"/>
    </row>
    <row r="179" spans="5:6" ht="12.75">
      <c r="E179" s="11"/>
      <c r="F179" s="12"/>
    </row>
    <row r="180" spans="1:6" s="40" customFormat="1" ht="18" customHeight="1">
      <c r="A180" s="243"/>
      <c r="B180" s="244"/>
      <c r="C180" s="244"/>
      <c r="D180" s="244"/>
      <c r="E180" s="244"/>
      <c r="F180" s="244"/>
    </row>
    <row r="181" spans="1:6" ht="28.5" customHeight="1">
      <c r="A181" s="29"/>
      <c r="B181" s="29"/>
      <c r="C181" s="29"/>
      <c r="D181" s="29"/>
      <c r="E181" s="30"/>
      <c r="F181" s="31"/>
    </row>
    <row r="183" spans="1:6" ht="15.75">
      <c r="A183" s="42"/>
      <c r="B183" s="13"/>
      <c r="C183" s="13"/>
      <c r="D183" s="13"/>
      <c r="E183" s="43"/>
      <c r="F183" s="3"/>
    </row>
    <row r="184" spans="1:6" ht="12.75">
      <c r="A184" s="13"/>
      <c r="B184" s="13"/>
      <c r="C184" s="13"/>
      <c r="D184" s="13"/>
      <c r="E184" s="43"/>
      <c r="F184" s="3"/>
    </row>
    <row r="185" spans="1:6" ht="17.25" customHeight="1">
      <c r="A185" s="13"/>
      <c r="B185" s="13"/>
      <c r="C185" s="13"/>
      <c r="D185" s="13"/>
      <c r="E185" s="43"/>
      <c r="F185" s="3"/>
    </row>
    <row r="186" spans="1:6" ht="13.5" customHeight="1">
      <c r="A186" s="13"/>
      <c r="B186" s="13"/>
      <c r="C186" s="13"/>
      <c r="D186" s="13"/>
      <c r="E186" s="43"/>
      <c r="F186" s="3"/>
    </row>
    <row r="187" spans="1:6" ht="12.75">
      <c r="A187" s="13"/>
      <c r="B187" s="13"/>
      <c r="C187" s="13"/>
      <c r="D187" s="13"/>
      <c r="E187" s="43"/>
      <c r="F187" s="3"/>
    </row>
    <row r="188" spans="1:4" ht="12.75">
      <c r="A188" s="13"/>
      <c r="B188" s="13"/>
      <c r="C188" s="13"/>
      <c r="D188" s="13"/>
    </row>
    <row r="189" spans="1:6" ht="12.75">
      <c r="A189" s="13"/>
      <c r="B189" s="13"/>
      <c r="C189" s="13"/>
      <c r="D189" s="13"/>
      <c r="E189" s="43"/>
      <c r="F189" s="3"/>
    </row>
    <row r="190" spans="1:6" ht="12.75">
      <c r="A190" s="13"/>
      <c r="B190" s="13"/>
      <c r="C190" s="13"/>
      <c r="D190" s="13"/>
      <c r="E190" s="43"/>
      <c r="F190" s="44"/>
    </row>
    <row r="191" spans="1:6" ht="12.75">
      <c r="A191" s="13"/>
      <c r="B191" s="13"/>
      <c r="C191" s="13"/>
      <c r="D191" s="13"/>
      <c r="E191" s="43"/>
      <c r="F191" s="3"/>
    </row>
    <row r="192" spans="1:6" ht="22.5" customHeight="1">
      <c r="A192" s="13"/>
      <c r="B192" s="13"/>
      <c r="C192" s="13"/>
      <c r="D192" s="13"/>
      <c r="E192" s="43"/>
      <c r="F192" s="21"/>
    </row>
    <row r="193" spans="5:6" ht="22.5" customHeight="1">
      <c r="E193" s="19"/>
      <c r="F193" s="22"/>
    </row>
  </sheetData>
  <sheetProtection/>
  <mergeCells count="8">
    <mergeCell ref="A180:F180"/>
    <mergeCell ref="B68:I68"/>
    <mergeCell ref="B3:J3"/>
    <mergeCell ref="B40:J40"/>
    <mergeCell ref="A1:J1"/>
    <mergeCell ref="B42:I42"/>
    <mergeCell ref="B54:I54"/>
    <mergeCell ref="B56:I56"/>
  </mergeCells>
  <printOptions horizontalCentered="1"/>
  <pageMargins left="0.1968503937007874" right="0.1968503937007874" top="0.2362204724409449" bottom="0.1968503937007874" header="0" footer="0"/>
  <pageSetup firstPageNumber="2" useFirstPageNumber="1" horizontalDpi="300" verticalDpi="300" orientation="landscape" paperSize="9" scale="88" r:id="rId2"/>
  <rowBreaks count="3" manualBreakCount="3">
    <brk id="40" max="9" man="1"/>
    <brk id="114" max="9" man="1"/>
    <brk id="1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1"/>
  <sheetViews>
    <sheetView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N173" sqref="N173"/>
    </sheetView>
  </sheetViews>
  <sheetFormatPr defaultColWidth="11.421875" defaultRowHeight="12.75"/>
  <cols>
    <col min="1" max="1" width="8.57421875" style="74" customWidth="1"/>
    <col min="2" max="2" width="9.7109375" style="74" customWidth="1"/>
    <col min="3" max="3" width="33.421875" style="75" customWidth="1"/>
    <col min="4" max="4" width="13.00390625" style="76" customWidth="1"/>
    <col min="5" max="5" width="10.421875" style="76" customWidth="1"/>
    <col min="6" max="6" width="11.8515625" style="76" customWidth="1"/>
    <col min="7" max="7" width="10.7109375" style="76" customWidth="1"/>
    <col min="8" max="8" width="10.28125" style="76" customWidth="1"/>
    <col min="9" max="9" width="12.00390625" style="76" customWidth="1"/>
    <col min="10" max="10" width="10.421875" style="76" customWidth="1"/>
    <col min="11" max="11" width="10.28125" style="76" customWidth="1"/>
    <col min="12" max="12" width="8.421875" style="76" customWidth="1"/>
    <col min="13" max="14" width="12.28125" style="76" bestFit="1" customWidth="1"/>
    <col min="15" max="16384" width="11.421875" style="1" customWidth="1"/>
  </cols>
  <sheetData>
    <row r="1" spans="1:14" ht="29.25" customHeight="1">
      <c r="A1" s="264" t="s">
        <v>131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66" customHeight="1">
      <c r="A2" s="108" t="s">
        <v>17</v>
      </c>
      <c r="B2" s="108" t="s">
        <v>51</v>
      </c>
      <c r="C2" s="108" t="s">
        <v>18</v>
      </c>
      <c r="D2" s="109" t="s">
        <v>47</v>
      </c>
      <c r="E2" s="110" t="s">
        <v>9</v>
      </c>
      <c r="F2" s="110" t="s">
        <v>135</v>
      </c>
      <c r="G2" s="110" t="s">
        <v>10</v>
      </c>
      <c r="H2" s="110" t="s">
        <v>11</v>
      </c>
      <c r="I2" s="110" t="s">
        <v>12</v>
      </c>
      <c r="J2" s="110" t="s">
        <v>19</v>
      </c>
      <c r="K2" s="110" t="s">
        <v>14</v>
      </c>
      <c r="L2" s="110" t="s">
        <v>15</v>
      </c>
      <c r="M2" s="109" t="s">
        <v>101</v>
      </c>
      <c r="N2" s="109" t="s">
        <v>102</v>
      </c>
    </row>
    <row r="3" spans="1:14" s="115" customFormat="1" ht="21" customHeight="1">
      <c r="A3" s="116"/>
      <c r="B3" s="117"/>
      <c r="C3" s="118" t="s">
        <v>128</v>
      </c>
      <c r="D3" s="119"/>
      <c r="E3" s="120">
        <v>111</v>
      </c>
      <c r="F3" s="120">
        <v>121</v>
      </c>
      <c r="G3" s="120">
        <v>3210</v>
      </c>
      <c r="H3" s="120">
        <v>4910</v>
      </c>
      <c r="I3" s="120">
        <v>5410</v>
      </c>
      <c r="J3" s="120">
        <v>6210</v>
      </c>
      <c r="K3" s="120">
        <v>7210</v>
      </c>
      <c r="L3" s="120">
        <v>8210</v>
      </c>
      <c r="M3" s="119"/>
      <c r="N3" s="119"/>
    </row>
    <row r="4" spans="1:14" s="3" customFormat="1" ht="24.75" customHeight="1">
      <c r="A4" s="265" t="s">
        <v>118</v>
      </c>
      <c r="B4" s="266"/>
      <c r="C4" s="267"/>
      <c r="D4" s="95">
        <f aca="true" t="shared" si="0" ref="D4:D10">SUM(E4:L4)</f>
        <v>9634874</v>
      </c>
      <c r="E4" s="95">
        <f aca="true" t="shared" si="1" ref="E4:N4">SUM(E5,E67,E144)</f>
        <v>534592</v>
      </c>
      <c r="F4" s="95">
        <f t="shared" si="1"/>
        <v>850475</v>
      </c>
      <c r="G4" s="95">
        <f t="shared" si="1"/>
        <v>207408</v>
      </c>
      <c r="H4" s="95">
        <f t="shared" si="1"/>
        <v>50000</v>
      </c>
      <c r="I4" s="95">
        <f t="shared" si="1"/>
        <v>7986399</v>
      </c>
      <c r="J4" s="95">
        <f t="shared" si="1"/>
        <v>4000</v>
      </c>
      <c r="K4" s="95">
        <f t="shared" si="1"/>
        <v>2000</v>
      </c>
      <c r="L4" s="95">
        <f t="shared" si="1"/>
        <v>0</v>
      </c>
      <c r="M4" s="95">
        <f t="shared" si="1"/>
        <v>9520474</v>
      </c>
      <c r="N4" s="95">
        <f t="shared" si="1"/>
        <v>9520474</v>
      </c>
    </row>
    <row r="5" spans="1:14" s="3" customFormat="1" ht="39.75" customHeight="1">
      <c r="A5" s="268" t="s">
        <v>122</v>
      </c>
      <c r="B5" s="269"/>
      <c r="C5" s="99" t="s">
        <v>119</v>
      </c>
      <c r="D5" s="95">
        <f t="shared" si="0"/>
        <v>850475</v>
      </c>
      <c r="E5" s="86">
        <f aca="true" t="shared" si="2" ref="E5:N5">SUM(E6,E12,E49)</f>
        <v>0</v>
      </c>
      <c r="F5" s="86">
        <f t="shared" si="2"/>
        <v>850475</v>
      </c>
      <c r="G5" s="86">
        <f t="shared" si="2"/>
        <v>0</v>
      </c>
      <c r="H5" s="86">
        <f t="shared" si="2"/>
        <v>0</v>
      </c>
      <c r="I5" s="86">
        <f t="shared" si="2"/>
        <v>0</v>
      </c>
      <c r="J5" s="86">
        <f t="shared" si="2"/>
        <v>0</v>
      </c>
      <c r="K5" s="86">
        <f t="shared" si="2"/>
        <v>0</v>
      </c>
      <c r="L5" s="86">
        <f t="shared" si="2"/>
        <v>0</v>
      </c>
      <c r="M5" s="86">
        <f t="shared" si="2"/>
        <v>850475</v>
      </c>
      <c r="N5" s="86">
        <f t="shared" si="2"/>
        <v>850475</v>
      </c>
    </row>
    <row r="6" spans="1:14" s="3" customFormat="1" ht="39.75" customHeight="1">
      <c r="A6" s="89" t="s">
        <v>180</v>
      </c>
      <c r="B6" s="167"/>
      <c r="C6" s="113" t="s">
        <v>125</v>
      </c>
      <c r="D6" s="104">
        <f t="shared" si="0"/>
        <v>47895</v>
      </c>
      <c r="E6" s="104">
        <f aca="true" t="shared" si="3" ref="E6:N9">SUM(E7)</f>
        <v>0</v>
      </c>
      <c r="F6" s="104">
        <f t="shared" si="3"/>
        <v>47895</v>
      </c>
      <c r="G6" s="104">
        <f t="shared" si="3"/>
        <v>0</v>
      </c>
      <c r="H6" s="104">
        <f t="shared" si="3"/>
        <v>0</v>
      </c>
      <c r="I6" s="104">
        <f t="shared" si="3"/>
        <v>0</v>
      </c>
      <c r="J6" s="104">
        <f t="shared" si="3"/>
        <v>0</v>
      </c>
      <c r="K6" s="104">
        <f t="shared" si="3"/>
        <v>0</v>
      </c>
      <c r="L6" s="104">
        <f t="shared" si="3"/>
        <v>0</v>
      </c>
      <c r="M6" s="104">
        <f t="shared" si="3"/>
        <v>47895</v>
      </c>
      <c r="N6" s="104">
        <f t="shared" si="3"/>
        <v>47895</v>
      </c>
    </row>
    <row r="7" spans="1:14" s="3" customFormat="1" ht="12.75" customHeight="1">
      <c r="A7" s="90">
        <v>3</v>
      </c>
      <c r="B7" s="100"/>
      <c r="C7" s="84" t="s">
        <v>48</v>
      </c>
      <c r="D7" s="85">
        <f t="shared" si="0"/>
        <v>47895</v>
      </c>
      <c r="E7" s="85">
        <f t="shared" si="3"/>
        <v>0</v>
      </c>
      <c r="F7" s="85">
        <f t="shared" si="3"/>
        <v>47895</v>
      </c>
      <c r="G7" s="85">
        <f t="shared" si="3"/>
        <v>0</v>
      </c>
      <c r="H7" s="85">
        <f t="shared" si="3"/>
        <v>0</v>
      </c>
      <c r="I7" s="85">
        <f t="shared" si="3"/>
        <v>0</v>
      </c>
      <c r="J7" s="85">
        <f t="shared" si="3"/>
        <v>0</v>
      </c>
      <c r="K7" s="85">
        <f t="shared" si="3"/>
        <v>0</v>
      </c>
      <c r="L7" s="85">
        <f t="shared" si="3"/>
        <v>0</v>
      </c>
      <c r="M7" s="85">
        <f t="shared" si="3"/>
        <v>47895</v>
      </c>
      <c r="N7" s="85">
        <f t="shared" si="3"/>
        <v>47895</v>
      </c>
    </row>
    <row r="8" spans="1:14" s="3" customFormat="1" ht="12.75" customHeight="1">
      <c r="A8" s="90">
        <v>32</v>
      </c>
      <c r="B8" s="100"/>
      <c r="C8" s="84" t="s">
        <v>24</v>
      </c>
      <c r="D8" s="92">
        <f t="shared" si="0"/>
        <v>47895</v>
      </c>
      <c r="E8" s="85">
        <f t="shared" si="3"/>
        <v>0</v>
      </c>
      <c r="F8" s="85">
        <f t="shared" si="3"/>
        <v>47895</v>
      </c>
      <c r="G8" s="85">
        <f t="shared" si="3"/>
        <v>0</v>
      </c>
      <c r="H8" s="85">
        <f t="shared" si="3"/>
        <v>0</v>
      </c>
      <c r="I8" s="85">
        <f t="shared" si="3"/>
        <v>0</v>
      </c>
      <c r="J8" s="85">
        <f t="shared" si="3"/>
        <v>0</v>
      </c>
      <c r="K8" s="85">
        <f t="shared" si="3"/>
        <v>0</v>
      </c>
      <c r="L8" s="85">
        <f t="shared" si="3"/>
        <v>0</v>
      </c>
      <c r="M8" s="121">
        <v>47895</v>
      </c>
      <c r="N8" s="121">
        <v>47895</v>
      </c>
    </row>
    <row r="9" spans="1:14" s="3" customFormat="1" ht="12.75" customHeight="1">
      <c r="A9" s="90">
        <v>323</v>
      </c>
      <c r="B9" s="100"/>
      <c r="C9" s="84" t="s">
        <v>27</v>
      </c>
      <c r="D9" s="92">
        <f t="shared" si="0"/>
        <v>47895</v>
      </c>
      <c r="E9" s="85">
        <f>SUM(E10)</f>
        <v>0</v>
      </c>
      <c r="F9" s="85">
        <f t="shared" si="3"/>
        <v>47895</v>
      </c>
      <c r="G9" s="85">
        <f t="shared" si="3"/>
        <v>0</v>
      </c>
      <c r="H9" s="85">
        <f t="shared" si="3"/>
        <v>0</v>
      </c>
      <c r="I9" s="85">
        <f t="shared" si="3"/>
        <v>0</v>
      </c>
      <c r="J9" s="85">
        <f t="shared" si="3"/>
        <v>0</v>
      </c>
      <c r="K9" s="85">
        <f t="shared" si="3"/>
        <v>0</v>
      </c>
      <c r="L9" s="85">
        <f t="shared" si="3"/>
        <v>0</v>
      </c>
      <c r="M9" s="111"/>
      <c r="N9" s="111"/>
    </row>
    <row r="10" spans="1:14" s="3" customFormat="1" ht="12.75" customHeight="1">
      <c r="A10" s="90">
        <v>3232</v>
      </c>
      <c r="B10" s="101">
        <v>934</v>
      </c>
      <c r="C10" s="84" t="s">
        <v>58</v>
      </c>
      <c r="D10" s="92">
        <f t="shared" si="0"/>
        <v>47895</v>
      </c>
      <c r="E10" s="121"/>
      <c r="F10" s="121">
        <v>47895</v>
      </c>
      <c r="G10" s="122"/>
      <c r="H10" s="122"/>
      <c r="I10" s="122"/>
      <c r="J10" s="122"/>
      <c r="K10" s="122"/>
      <c r="L10" s="122"/>
      <c r="M10" s="111"/>
      <c r="N10" s="111"/>
    </row>
    <row r="11" spans="1:14" s="3" customFormat="1" ht="12.75" customHeight="1">
      <c r="A11" s="90"/>
      <c r="B11" s="100"/>
      <c r="C11" s="84"/>
      <c r="D11" s="85"/>
      <c r="E11" s="85"/>
      <c r="F11" s="85"/>
      <c r="G11" s="111"/>
      <c r="H11" s="111"/>
      <c r="I11" s="111"/>
      <c r="J11" s="111"/>
      <c r="K11" s="111"/>
      <c r="L11" s="111"/>
      <c r="M11" s="111"/>
      <c r="N11" s="111"/>
    </row>
    <row r="12" spans="1:14" s="3" customFormat="1" ht="27.75" customHeight="1">
      <c r="A12" s="89" t="s">
        <v>123</v>
      </c>
      <c r="B12" s="167"/>
      <c r="C12" s="113" t="s">
        <v>120</v>
      </c>
      <c r="D12" s="114">
        <f aca="true" t="shared" si="4" ref="D12:D26">SUM(E12:L12)</f>
        <v>323580</v>
      </c>
      <c r="E12" s="114">
        <f aca="true" t="shared" si="5" ref="E12:N12">SUM(E13)</f>
        <v>0</v>
      </c>
      <c r="F12" s="114">
        <f t="shared" si="5"/>
        <v>323580</v>
      </c>
      <c r="G12" s="114">
        <f t="shared" si="5"/>
        <v>0</v>
      </c>
      <c r="H12" s="114">
        <f t="shared" si="5"/>
        <v>0</v>
      </c>
      <c r="I12" s="114">
        <f t="shared" si="5"/>
        <v>0</v>
      </c>
      <c r="J12" s="114">
        <f t="shared" si="5"/>
        <v>0</v>
      </c>
      <c r="K12" s="114">
        <f t="shared" si="5"/>
        <v>0</v>
      </c>
      <c r="L12" s="114">
        <f t="shared" si="5"/>
        <v>0</v>
      </c>
      <c r="M12" s="114">
        <f t="shared" si="5"/>
        <v>323580</v>
      </c>
      <c r="N12" s="114">
        <f t="shared" si="5"/>
        <v>323580</v>
      </c>
    </row>
    <row r="13" spans="1:14" s="3" customFormat="1" ht="12.75" customHeight="1">
      <c r="A13" s="90">
        <v>3</v>
      </c>
      <c r="B13" s="100"/>
      <c r="C13" s="84" t="s">
        <v>48</v>
      </c>
      <c r="D13" s="85">
        <f t="shared" si="4"/>
        <v>323580</v>
      </c>
      <c r="E13" s="85">
        <f>SUM(E14,E43)</f>
        <v>0</v>
      </c>
      <c r="F13" s="85">
        <f>SUM(F14,F43)</f>
        <v>323580</v>
      </c>
      <c r="G13" s="85">
        <f aca="true" t="shared" si="6" ref="G13:N13">SUM(G14,G43)</f>
        <v>0</v>
      </c>
      <c r="H13" s="85">
        <f t="shared" si="6"/>
        <v>0</v>
      </c>
      <c r="I13" s="85">
        <f t="shared" si="6"/>
        <v>0</v>
      </c>
      <c r="J13" s="85">
        <f t="shared" si="6"/>
        <v>0</v>
      </c>
      <c r="K13" s="85">
        <f t="shared" si="6"/>
        <v>0</v>
      </c>
      <c r="L13" s="85">
        <f t="shared" si="6"/>
        <v>0</v>
      </c>
      <c r="M13" s="85">
        <f t="shared" si="6"/>
        <v>323580</v>
      </c>
      <c r="N13" s="85">
        <f t="shared" si="6"/>
        <v>323580</v>
      </c>
    </row>
    <row r="14" spans="1:14" s="3" customFormat="1" ht="12.75" customHeight="1">
      <c r="A14" s="90">
        <v>32</v>
      </c>
      <c r="B14" s="100"/>
      <c r="C14" s="84" t="s">
        <v>24</v>
      </c>
      <c r="D14" s="92">
        <f t="shared" si="4"/>
        <v>323480</v>
      </c>
      <c r="E14" s="85">
        <f>SUM(E15,E19,E25,E35,E37)</f>
        <v>0</v>
      </c>
      <c r="F14" s="85">
        <f>SUM(F15,F19,F25,F37,F35)</f>
        <v>323480</v>
      </c>
      <c r="G14" s="85">
        <f aca="true" t="shared" si="7" ref="G14:L14">SUM(G15,G19,G25,G37,G35)</f>
        <v>0</v>
      </c>
      <c r="H14" s="85">
        <f t="shared" si="7"/>
        <v>0</v>
      </c>
      <c r="I14" s="85">
        <f t="shared" si="7"/>
        <v>0</v>
      </c>
      <c r="J14" s="85">
        <f t="shared" si="7"/>
        <v>0</v>
      </c>
      <c r="K14" s="85">
        <f t="shared" si="7"/>
        <v>0</v>
      </c>
      <c r="L14" s="85">
        <f t="shared" si="7"/>
        <v>0</v>
      </c>
      <c r="M14" s="121">
        <v>323480</v>
      </c>
      <c r="N14" s="121">
        <v>323480</v>
      </c>
    </row>
    <row r="15" spans="1:14" s="3" customFormat="1" ht="12.75" customHeight="1">
      <c r="A15" s="90">
        <v>321</v>
      </c>
      <c r="B15" s="100"/>
      <c r="C15" s="84" t="s">
        <v>25</v>
      </c>
      <c r="D15" s="92">
        <f t="shared" si="4"/>
        <v>76500</v>
      </c>
      <c r="E15" s="85">
        <f>SUM(E16:E18)</f>
        <v>0</v>
      </c>
      <c r="F15" s="85">
        <f>SUM(F16:F18)</f>
        <v>76500</v>
      </c>
      <c r="G15" s="85">
        <f aca="true" t="shared" si="8" ref="G15:L15">SUM(G16:G18)</f>
        <v>0</v>
      </c>
      <c r="H15" s="85">
        <f t="shared" si="8"/>
        <v>0</v>
      </c>
      <c r="I15" s="85">
        <f t="shared" si="8"/>
        <v>0</v>
      </c>
      <c r="J15" s="85">
        <f t="shared" si="8"/>
        <v>0</v>
      </c>
      <c r="K15" s="85">
        <f t="shared" si="8"/>
        <v>0</v>
      </c>
      <c r="L15" s="85">
        <f t="shared" si="8"/>
        <v>0</v>
      </c>
      <c r="M15" s="111"/>
      <c r="N15" s="111"/>
    </row>
    <row r="16" spans="1:14" s="3" customFormat="1" ht="12.75" customHeight="1">
      <c r="A16" s="90">
        <v>3211</v>
      </c>
      <c r="B16" s="101">
        <v>935</v>
      </c>
      <c r="C16" s="84" t="s">
        <v>60</v>
      </c>
      <c r="D16" s="92">
        <f t="shared" si="4"/>
        <v>68000</v>
      </c>
      <c r="E16" s="123"/>
      <c r="F16" s="123">
        <v>68000</v>
      </c>
      <c r="G16" s="122"/>
      <c r="H16" s="122"/>
      <c r="I16" s="122"/>
      <c r="J16" s="122"/>
      <c r="K16" s="122"/>
      <c r="L16" s="122"/>
      <c r="M16" s="111"/>
      <c r="N16" s="111"/>
    </row>
    <row r="17" spans="1:14" s="3" customFormat="1" ht="12.75" customHeight="1">
      <c r="A17" s="90">
        <v>3213</v>
      </c>
      <c r="B17" s="101">
        <v>936</v>
      </c>
      <c r="C17" s="84" t="s">
        <v>61</v>
      </c>
      <c r="D17" s="92">
        <f t="shared" si="4"/>
        <v>7500</v>
      </c>
      <c r="E17" s="123"/>
      <c r="F17" s="123">
        <v>7500</v>
      </c>
      <c r="G17" s="122"/>
      <c r="H17" s="122"/>
      <c r="I17" s="122"/>
      <c r="J17" s="122"/>
      <c r="K17" s="122"/>
      <c r="L17" s="122"/>
      <c r="M17" s="111"/>
      <c r="N17" s="111"/>
    </row>
    <row r="18" spans="1:14" s="3" customFormat="1" ht="12.75" customHeight="1">
      <c r="A18" s="90">
        <v>3214</v>
      </c>
      <c r="B18" s="101">
        <v>937</v>
      </c>
      <c r="C18" s="84" t="s">
        <v>62</v>
      </c>
      <c r="D18" s="92">
        <f t="shared" si="4"/>
        <v>1000</v>
      </c>
      <c r="E18" s="123"/>
      <c r="F18" s="123">
        <v>1000</v>
      </c>
      <c r="G18" s="122"/>
      <c r="H18" s="122"/>
      <c r="I18" s="122"/>
      <c r="J18" s="122"/>
      <c r="K18" s="122"/>
      <c r="L18" s="122"/>
      <c r="M18" s="111"/>
      <c r="N18" s="111"/>
    </row>
    <row r="19" spans="1:14" s="3" customFormat="1" ht="12.75" customHeight="1">
      <c r="A19" s="90">
        <v>322</v>
      </c>
      <c r="B19" s="100"/>
      <c r="C19" s="84" t="s">
        <v>26</v>
      </c>
      <c r="D19" s="92">
        <f t="shared" si="4"/>
        <v>93000</v>
      </c>
      <c r="E19" s="85">
        <f>SUM(E20:E24)</f>
        <v>0</v>
      </c>
      <c r="F19" s="85">
        <f aca="true" t="shared" si="9" ref="F19:L19">SUM(F20:F24)</f>
        <v>93000</v>
      </c>
      <c r="G19" s="85">
        <f t="shared" si="9"/>
        <v>0</v>
      </c>
      <c r="H19" s="85">
        <f t="shared" si="9"/>
        <v>0</v>
      </c>
      <c r="I19" s="85">
        <f t="shared" si="9"/>
        <v>0</v>
      </c>
      <c r="J19" s="85">
        <f t="shared" si="9"/>
        <v>0</v>
      </c>
      <c r="K19" s="85">
        <f t="shared" si="9"/>
        <v>0</v>
      </c>
      <c r="L19" s="85">
        <f t="shared" si="9"/>
        <v>0</v>
      </c>
      <c r="M19" s="111"/>
      <c r="N19" s="111"/>
    </row>
    <row r="20" spans="1:14" s="3" customFormat="1" ht="12.75" customHeight="1">
      <c r="A20" s="90">
        <v>3221</v>
      </c>
      <c r="B20" s="101">
        <v>938</v>
      </c>
      <c r="C20" s="84" t="s">
        <v>63</v>
      </c>
      <c r="D20" s="92">
        <f t="shared" si="4"/>
        <v>56000</v>
      </c>
      <c r="E20" s="121"/>
      <c r="F20" s="121">
        <v>56000</v>
      </c>
      <c r="G20" s="122"/>
      <c r="H20" s="122"/>
      <c r="I20" s="122"/>
      <c r="J20" s="122"/>
      <c r="K20" s="122"/>
      <c r="L20" s="122"/>
      <c r="M20" s="111"/>
      <c r="N20" s="111"/>
    </row>
    <row r="21" spans="1:14" s="3" customFormat="1" ht="12.75" customHeight="1">
      <c r="A21" s="90">
        <v>3223</v>
      </c>
      <c r="B21" s="101">
        <v>939</v>
      </c>
      <c r="C21" s="84" t="s">
        <v>65</v>
      </c>
      <c r="D21" s="92">
        <f t="shared" si="4"/>
        <v>3000</v>
      </c>
      <c r="E21" s="121"/>
      <c r="F21" s="121">
        <v>3000</v>
      </c>
      <c r="G21" s="122"/>
      <c r="H21" s="122"/>
      <c r="I21" s="122"/>
      <c r="J21" s="122"/>
      <c r="K21" s="122"/>
      <c r="L21" s="122"/>
      <c r="M21" s="111"/>
      <c r="N21" s="111"/>
    </row>
    <row r="22" spans="1:14" s="3" customFormat="1" ht="12.75" customHeight="1">
      <c r="A22" s="90">
        <v>3224</v>
      </c>
      <c r="B22" s="101">
        <v>940</v>
      </c>
      <c r="C22" s="84" t="s">
        <v>66</v>
      </c>
      <c r="D22" s="92">
        <f t="shared" si="4"/>
        <v>17000</v>
      </c>
      <c r="E22" s="121"/>
      <c r="F22" s="121">
        <v>17000</v>
      </c>
      <c r="G22" s="122"/>
      <c r="H22" s="122"/>
      <c r="I22" s="122"/>
      <c r="J22" s="122"/>
      <c r="K22" s="122"/>
      <c r="L22" s="122"/>
      <c r="M22" s="111"/>
      <c r="N22" s="111"/>
    </row>
    <row r="23" spans="1:14" s="3" customFormat="1" ht="12.75" customHeight="1">
      <c r="A23" s="90">
        <v>3225</v>
      </c>
      <c r="B23" s="101">
        <v>941</v>
      </c>
      <c r="C23" s="84" t="s">
        <v>67</v>
      </c>
      <c r="D23" s="92">
        <f t="shared" si="4"/>
        <v>11000</v>
      </c>
      <c r="E23" s="121"/>
      <c r="F23" s="121">
        <v>11000</v>
      </c>
      <c r="G23" s="122"/>
      <c r="H23" s="122"/>
      <c r="I23" s="122"/>
      <c r="J23" s="122"/>
      <c r="K23" s="122"/>
      <c r="L23" s="122"/>
      <c r="M23" s="111"/>
      <c r="N23" s="111"/>
    </row>
    <row r="24" spans="1:14" s="3" customFormat="1" ht="12.75" customHeight="1">
      <c r="A24" s="90">
        <v>3227</v>
      </c>
      <c r="B24" s="101">
        <v>942</v>
      </c>
      <c r="C24" s="84" t="s">
        <v>68</v>
      </c>
      <c r="D24" s="92">
        <f t="shared" si="4"/>
        <v>6000</v>
      </c>
      <c r="E24" s="121"/>
      <c r="F24" s="121">
        <v>6000</v>
      </c>
      <c r="G24" s="122"/>
      <c r="H24" s="122"/>
      <c r="I24" s="122"/>
      <c r="J24" s="122"/>
      <c r="K24" s="122"/>
      <c r="L24" s="122"/>
      <c r="M24" s="111"/>
      <c r="N24" s="111"/>
    </row>
    <row r="25" spans="1:14" s="3" customFormat="1" ht="12.75" customHeight="1">
      <c r="A25" s="90">
        <v>323</v>
      </c>
      <c r="B25" s="100"/>
      <c r="C25" s="84" t="s">
        <v>27</v>
      </c>
      <c r="D25" s="92">
        <f t="shared" si="4"/>
        <v>124840</v>
      </c>
      <c r="E25" s="85">
        <f aca="true" t="shared" si="10" ref="E25:L25">SUM(E26:E34)</f>
        <v>0</v>
      </c>
      <c r="F25" s="85">
        <f>SUM(F26:F34)</f>
        <v>124840</v>
      </c>
      <c r="G25" s="85">
        <f t="shared" si="10"/>
        <v>0</v>
      </c>
      <c r="H25" s="85">
        <f t="shared" si="10"/>
        <v>0</v>
      </c>
      <c r="I25" s="85">
        <f t="shared" si="10"/>
        <v>0</v>
      </c>
      <c r="J25" s="85">
        <f t="shared" si="10"/>
        <v>0</v>
      </c>
      <c r="K25" s="85">
        <f t="shared" si="10"/>
        <v>0</v>
      </c>
      <c r="L25" s="85">
        <f t="shared" si="10"/>
        <v>0</v>
      </c>
      <c r="M25" s="111"/>
      <c r="N25" s="111"/>
    </row>
    <row r="26" spans="1:14" s="3" customFormat="1" ht="12.75" customHeight="1">
      <c r="A26" s="90">
        <v>3231</v>
      </c>
      <c r="B26" s="101">
        <v>943</v>
      </c>
      <c r="C26" s="84" t="s">
        <v>69</v>
      </c>
      <c r="D26" s="92">
        <f t="shared" si="4"/>
        <v>42500</v>
      </c>
      <c r="E26" s="121"/>
      <c r="F26" s="121">
        <v>42500</v>
      </c>
      <c r="G26" s="122"/>
      <c r="H26" s="122"/>
      <c r="I26" s="122"/>
      <c r="J26" s="122"/>
      <c r="K26" s="122"/>
      <c r="L26" s="122"/>
      <c r="M26" s="111"/>
      <c r="N26" s="111"/>
    </row>
    <row r="27" spans="1:14" s="3" customFormat="1" ht="12.75" customHeight="1">
      <c r="A27" s="90">
        <v>3232</v>
      </c>
      <c r="B27" s="101">
        <v>944</v>
      </c>
      <c r="C27" s="84" t="s">
        <v>58</v>
      </c>
      <c r="D27" s="92">
        <f aca="true" t="shared" si="11" ref="D27:D34">SUM(E27:L27)</f>
        <v>0</v>
      </c>
      <c r="E27" s="121"/>
      <c r="F27" s="121"/>
      <c r="G27" s="122"/>
      <c r="H27" s="122"/>
      <c r="I27" s="122"/>
      <c r="J27" s="122"/>
      <c r="K27" s="122"/>
      <c r="L27" s="122"/>
      <c r="M27" s="111"/>
      <c r="N27" s="111"/>
    </row>
    <row r="28" spans="1:14" s="3" customFormat="1" ht="12.75" customHeight="1">
      <c r="A28" s="90">
        <v>3233</v>
      </c>
      <c r="B28" s="101">
        <v>945</v>
      </c>
      <c r="C28" s="84" t="s">
        <v>70</v>
      </c>
      <c r="D28" s="92">
        <f t="shared" si="11"/>
        <v>0</v>
      </c>
      <c r="E28" s="121"/>
      <c r="F28" s="121"/>
      <c r="G28" s="122"/>
      <c r="H28" s="122"/>
      <c r="I28" s="122"/>
      <c r="J28" s="122"/>
      <c r="K28" s="122"/>
      <c r="L28" s="122"/>
      <c r="M28" s="111"/>
      <c r="N28" s="111"/>
    </row>
    <row r="29" spans="1:14" s="3" customFormat="1" ht="12.75" customHeight="1">
      <c r="A29" s="90">
        <v>3234</v>
      </c>
      <c r="B29" s="101">
        <v>946</v>
      </c>
      <c r="C29" s="84" t="s">
        <v>71</v>
      </c>
      <c r="D29" s="92">
        <f t="shared" si="11"/>
        <v>55300</v>
      </c>
      <c r="E29" s="121"/>
      <c r="F29" s="121">
        <v>55300</v>
      </c>
      <c r="G29" s="122"/>
      <c r="H29" s="122"/>
      <c r="I29" s="122"/>
      <c r="J29" s="122"/>
      <c r="K29" s="122"/>
      <c r="L29" s="122"/>
      <c r="M29" s="111"/>
      <c r="N29" s="111"/>
    </row>
    <row r="30" spans="1:14" s="3" customFormat="1" ht="12.75" customHeight="1">
      <c r="A30" s="90">
        <v>3235</v>
      </c>
      <c r="B30" s="101">
        <v>947</v>
      </c>
      <c r="C30" s="84" t="s">
        <v>72</v>
      </c>
      <c r="D30" s="92">
        <f t="shared" si="11"/>
        <v>5700</v>
      </c>
      <c r="E30" s="121"/>
      <c r="F30" s="121">
        <v>5700</v>
      </c>
      <c r="G30" s="122"/>
      <c r="H30" s="122"/>
      <c r="I30" s="122"/>
      <c r="J30" s="122"/>
      <c r="K30" s="122"/>
      <c r="L30" s="122"/>
      <c r="M30" s="111"/>
      <c r="N30" s="111"/>
    </row>
    <row r="31" spans="1:14" s="3" customFormat="1" ht="12.75" customHeight="1">
      <c r="A31" s="90">
        <v>3236</v>
      </c>
      <c r="B31" s="101">
        <v>948</v>
      </c>
      <c r="C31" s="84" t="s">
        <v>73</v>
      </c>
      <c r="D31" s="92">
        <f t="shared" si="11"/>
        <v>1160</v>
      </c>
      <c r="E31" s="121"/>
      <c r="F31" s="121">
        <v>1160</v>
      </c>
      <c r="G31" s="122"/>
      <c r="H31" s="122"/>
      <c r="I31" s="122"/>
      <c r="J31" s="122"/>
      <c r="K31" s="122"/>
      <c r="L31" s="122"/>
      <c r="M31" s="111"/>
      <c r="N31" s="111"/>
    </row>
    <row r="32" spans="1:14" s="3" customFormat="1" ht="12.75" customHeight="1">
      <c r="A32" s="90">
        <v>3237</v>
      </c>
      <c r="B32" s="101">
        <v>949</v>
      </c>
      <c r="C32" s="84" t="s">
        <v>59</v>
      </c>
      <c r="D32" s="92">
        <f t="shared" si="11"/>
        <v>9180</v>
      </c>
      <c r="E32" s="121"/>
      <c r="F32" s="121">
        <v>9180</v>
      </c>
      <c r="G32" s="122"/>
      <c r="H32" s="122"/>
      <c r="I32" s="122"/>
      <c r="J32" s="122"/>
      <c r="K32" s="122"/>
      <c r="L32" s="122"/>
      <c r="M32" s="111"/>
      <c r="N32" s="111"/>
    </row>
    <row r="33" spans="1:14" s="3" customFormat="1" ht="12.75" customHeight="1">
      <c r="A33" s="90">
        <v>3238</v>
      </c>
      <c r="B33" s="101">
        <v>950</v>
      </c>
      <c r="C33" s="84" t="s">
        <v>74</v>
      </c>
      <c r="D33" s="92">
        <f t="shared" si="11"/>
        <v>4000</v>
      </c>
      <c r="E33" s="121"/>
      <c r="F33" s="121">
        <v>4000</v>
      </c>
      <c r="G33" s="122"/>
      <c r="H33" s="122"/>
      <c r="I33" s="122"/>
      <c r="J33" s="122"/>
      <c r="K33" s="122"/>
      <c r="L33" s="122"/>
      <c r="M33" s="111"/>
      <c r="N33" s="111"/>
    </row>
    <row r="34" spans="1:14" s="3" customFormat="1" ht="12.75" customHeight="1">
      <c r="A34" s="90">
        <v>3239</v>
      </c>
      <c r="B34" s="101">
        <v>951</v>
      </c>
      <c r="C34" s="84" t="s">
        <v>75</v>
      </c>
      <c r="D34" s="92">
        <f t="shared" si="11"/>
        <v>7000</v>
      </c>
      <c r="E34" s="121"/>
      <c r="F34" s="121">
        <v>7000</v>
      </c>
      <c r="G34" s="122"/>
      <c r="H34" s="122"/>
      <c r="I34" s="122"/>
      <c r="J34" s="122"/>
      <c r="K34" s="122"/>
      <c r="L34" s="122"/>
      <c r="M34" s="111"/>
      <c r="N34" s="111"/>
    </row>
    <row r="35" spans="1:14" s="3" customFormat="1" ht="12.75" customHeight="1">
      <c r="A35" s="90">
        <v>324</v>
      </c>
      <c r="B35" s="100"/>
      <c r="C35" s="84" t="s">
        <v>76</v>
      </c>
      <c r="D35" s="92">
        <f aca="true" t="shared" si="12" ref="D35:D47">SUM(E35:L35)</f>
        <v>0</v>
      </c>
      <c r="E35" s="85">
        <f aca="true" t="shared" si="13" ref="E35:L35">SUM(E36)</f>
        <v>0</v>
      </c>
      <c r="F35" s="85">
        <f t="shared" si="13"/>
        <v>0</v>
      </c>
      <c r="G35" s="85">
        <f t="shared" si="13"/>
        <v>0</v>
      </c>
      <c r="H35" s="85">
        <f t="shared" si="13"/>
        <v>0</v>
      </c>
      <c r="I35" s="85">
        <f t="shared" si="13"/>
        <v>0</v>
      </c>
      <c r="J35" s="85">
        <f t="shared" si="13"/>
        <v>0</v>
      </c>
      <c r="K35" s="85">
        <f t="shared" si="13"/>
        <v>0</v>
      </c>
      <c r="L35" s="85">
        <f t="shared" si="13"/>
        <v>0</v>
      </c>
      <c r="M35" s="111"/>
      <c r="N35" s="111"/>
    </row>
    <row r="36" spans="1:14" s="3" customFormat="1" ht="12.75" customHeight="1">
      <c r="A36" s="90">
        <v>3241</v>
      </c>
      <c r="B36" s="101">
        <v>952</v>
      </c>
      <c r="C36" s="84" t="s">
        <v>76</v>
      </c>
      <c r="D36" s="92">
        <f t="shared" si="12"/>
        <v>0</v>
      </c>
      <c r="E36" s="121"/>
      <c r="F36" s="121"/>
      <c r="G36" s="122"/>
      <c r="H36" s="122"/>
      <c r="I36" s="122"/>
      <c r="J36" s="122"/>
      <c r="K36" s="122"/>
      <c r="L36" s="122"/>
      <c r="M36" s="111"/>
      <c r="N36" s="111"/>
    </row>
    <row r="37" spans="1:14" s="3" customFormat="1" ht="12.75" customHeight="1">
      <c r="A37" s="90">
        <v>329</v>
      </c>
      <c r="B37" s="100"/>
      <c r="C37" s="84" t="s">
        <v>77</v>
      </c>
      <c r="D37" s="92">
        <f t="shared" si="12"/>
        <v>29140</v>
      </c>
      <c r="E37" s="85">
        <f aca="true" t="shared" si="14" ref="E37:L37">SUM(E38:E42)</f>
        <v>0</v>
      </c>
      <c r="F37" s="85">
        <f>SUM(F38:F42)</f>
        <v>29140</v>
      </c>
      <c r="G37" s="85">
        <f t="shared" si="14"/>
        <v>0</v>
      </c>
      <c r="H37" s="85">
        <f t="shared" si="14"/>
        <v>0</v>
      </c>
      <c r="I37" s="85">
        <f t="shared" si="14"/>
        <v>0</v>
      </c>
      <c r="J37" s="85">
        <f t="shared" si="14"/>
        <v>0</v>
      </c>
      <c r="K37" s="85">
        <f t="shared" si="14"/>
        <v>0</v>
      </c>
      <c r="L37" s="85">
        <f t="shared" si="14"/>
        <v>0</v>
      </c>
      <c r="M37" s="111"/>
      <c r="N37" s="111"/>
    </row>
    <row r="38" spans="1:14" s="3" customFormat="1" ht="12.75" customHeight="1">
      <c r="A38" s="90">
        <v>3292</v>
      </c>
      <c r="B38" s="101">
        <v>953</v>
      </c>
      <c r="C38" s="84" t="s">
        <v>78</v>
      </c>
      <c r="D38" s="92">
        <f t="shared" si="12"/>
        <v>0</v>
      </c>
      <c r="E38" s="121"/>
      <c r="F38" s="121"/>
      <c r="G38" s="122"/>
      <c r="H38" s="122"/>
      <c r="I38" s="122"/>
      <c r="J38" s="122"/>
      <c r="K38" s="122"/>
      <c r="L38" s="122"/>
      <c r="M38" s="111"/>
      <c r="N38" s="111"/>
    </row>
    <row r="39" spans="1:14" s="3" customFormat="1" ht="12.75" customHeight="1">
      <c r="A39" s="90">
        <v>3293</v>
      </c>
      <c r="B39" s="101">
        <v>954</v>
      </c>
      <c r="C39" s="84" t="s">
        <v>79</v>
      </c>
      <c r="D39" s="92">
        <f t="shared" si="12"/>
        <v>6000</v>
      </c>
      <c r="E39" s="121"/>
      <c r="F39" s="121">
        <v>6000</v>
      </c>
      <c r="G39" s="122"/>
      <c r="H39" s="122"/>
      <c r="I39" s="122"/>
      <c r="J39" s="122"/>
      <c r="K39" s="122"/>
      <c r="L39" s="122"/>
      <c r="M39" s="111"/>
      <c r="N39" s="111"/>
    </row>
    <row r="40" spans="1:14" s="3" customFormat="1" ht="12.75" customHeight="1">
      <c r="A40" s="90">
        <v>3294</v>
      </c>
      <c r="B40" s="101">
        <v>955</v>
      </c>
      <c r="C40" s="93" t="s">
        <v>108</v>
      </c>
      <c r="D40" s="92">
        <f t="shared" si="12"/>
        <v>700</v>
      </c>
      <c r="E40" s="121"/>
      <c r="F40" s="121">
        <v>700</v>
      </c>
      <c r="G40" s="122"/>
      <c r="H40" s="122"/>
      <c r="I40" s="122"/>
      <c r="J40" s="122"/>
      <c r="K40" s="122"/>
      <c r="L40" s="122"/>
      <c r="M40" s="111"/>
      <c r="N40" s="111"/>
    </row>
    <row r="41" spans="1:14" s="3" customFormat="1" ht="12.75" customHeight="1">
      <c r="A41" s="90">
        <v>3295</v>
      </c>
      <c r="B41" s="101">
        <v>956</v>
      </c>
      <c r="C41" s="84" t="s">
        <v>80</v>
      </c>
      <c r="D41" s="92">
        <f t="shared" si="12"/>
        <v>2000</v>
      </c>
      <c r="E41" s="121"/>
      <c r="F41" s="121">
        <v>2000</v>
      </c>
      <c r="G41" s="122"/>
      <c r="H41" s="122"/>
      <c r="I41" s="122"/>
      <c r="J41" s="122"/>
      <c r="K41" s="122"/>
      <c r="L41" s="122"/>
      <c r="M41" s="111"/>
      <c r="N41" s="111"/>
    </row>
    <row r="42" spans="1:14" s="3" customFormat="1" ht="12.75" customHeight="1">
      <c r="A42" s="90">
        <v>3299</v>
      </c>
      <c r="B42" s="101">
        <v>957</v>
      </c>
      <c r="C42" s="84" t="s">
        <v>77</v>
      </c>
      <c r="D42" s="92">
        <f t="shared" si="12"/>
        <v>20440</v>
      </c>
      <c r="E42" s="121"/>
      <c r="F42" s="121">
        <v>20440</v>
      </c>
      <c r="G42" s="122"/>
      <c r="H42" s="122"/>
      <c r="I42" s="122"/>
      <c r="J42" s="122"/>
      <c r="K42" s="122"/>
      <c r="L42" s="122"/>
      <c r="M42" s="111"/>
      <c r="N42" s="111"/>
    </row>
    <row r="43" spans="1:14" s="3" customFormat="1" ht="12.75" customHeight="1">
      <c r="A43" s="90">
        <v>34</v>
      </c>
      <c r="B43" s="100"/>
      <c r="C43" s="84" t="s">
        <v>81</v>
      </c>
      <c r="D43" s="92">
        <f t="shared" si="12"/>
        <v>100</v>
      </c>
      <c r="E43" s="85">
        <f aca="true" t="shared" si="15" ref="E43:L43">SUM(E44)</f>
        <v>0</v>
      </c>
      <c r="F43" s="85">
        <f t="shared" si="15"/>
        <v>100</v>
      </c>
      <c r="G43" s="85">
        <f t="shared" si="15"/>
        <v>0</v>
      </c>
      <c r="H43" s="85">
        <f t="shared" si="15"/>
        <v>0</v>
      </c>
      <c r="I43" s="85">
        <f t="shared" si="15"/>
        <v>0</v>
      </c>
      <c r="J43" s="85">
        <f t="shared" si="15"/>
        <v>0</v>
      </c>
      <c r="K43" s="85">
        <f t="shared" si="15"/>
        <v>0</v>
      </c>
      <c r="L43" s="85">
        <f t="shared" si="15"/>
        <v>0</v>
      </c>
      <c r="M43" s="121">
        <v>100</v>
      </c>
      <c r="N43" s="121">
        <v>100</v>
      </c>
    </row>
    <row r="44" spans="1:14" s="3" customFormat="1" ht="12.75" customHeight="1">
      <c r="A44" s="90">
        <v>343</v>
      </c>
      <c r="B44" s="100"/>
      <c r="C44" s="84" t="s">
        <v>28</v>
      </c>
      <c r="D44" s="92">
        <f t="shared" si="12"/>
        <v>100</v>
      </c>
      <c r="E44" s="85">
        <f>SUM(E45:E47)</f>
        <v>0</v>
      </c>
      <c r="F44" s="85">
        <f aca="true" t="shared" si="16" ref="F44:L44">SUM(F45:F47)</f>
        <v>100</v>
      </c>
      <c r="G44" s="85">
        <f t="shared" si="16"/>
        <v>0</v>
      </c>
      <c r="H44" s="85">
        <f t="shared" si="16"/>
        <v>0</v>
      </c>
      <c r="I44" s="85">
        <f t="shared" si="16"/>
        <v>0</v>
      </c>
      <c r="J44" s="85">
        <f t="shared" si="16"/>
        <v>0</v>
      </c>
      <c r="K44" s="85">
        <f t="shared" si="16"/>
        <v>0</v>
      </c>
      <c r="L44" s="85">
        <f t="shared" si="16"/>
        <v>0</v>
      </c>
      <c r="M44" s="111"/>
      <c r="N44" s="111"/>
    </row>
    <row r="45" spans="1:14" s="3" customFormat="1" ht="12.75" customHeight="1">
      <c r="A45" s="90">
        <v>3431</v>
      </c>
      <c r="B45" s="101">
        <v>958</v>
      </c>
      <c r="C45" s="84" t="s">
        <v>82</v>
      </c>
      <c r="D45" s="92">
        <f t="shared" si="12"/>
        <v>0</v>
      </c>
      <c r="E45" s="171"/>
      <c r="F45" s="171"/>
      <c r="G45" s="172"/>
      <c r="H45" s="172"/>
      <c r="I45" s="172"/>
      <c r="J45" s="172"/>
      <c r="K45" s="172"/>
      <c r="L45" s="172"/>
      <c r="M45" s="111"/>
      <c r="N45" s="111"/>
    </row>
    <row r="46" spans="1:14" s="3" customFormat="1" ht="12.75" customHeight="1">
      <c r="A46" s="90">
        <v>3433</v>
      </c>
      <c r="B46" s="101">
        <v>959</v>
      </c>
      <c r="C46" s="84" t="s">
        <v>83</v>
      </c>
      <c r="D46" s="92">
        <f t="shared" si="12"/>
        <v>0</v>
      </c>
      <c r="E46" s="171"/>
      <c r="F46" s="171"/>
      <c r="G46" s="172"/>
      <c r="H46" s="172"/>
      <c r="I46" s="172"/>
      <c r="J46" s="172"/>
      <c r="K46" s="172"/>
      <c r="L46" s="172"/>
      <c r="M46" s="111"/>
      <c r="N46" s="111"/>
    </row>
    <row r="47" spans="1:14" s="3" customFormat="1" ht="12.75" customHeight="1">
      <c r="A47" s="90">
        <v>3434</v>
      </c>
      <c r="B47" s="101">
        <v>960</v>
      </c>
      <c r="C47" s="84" t="s">
        <v>84</v>
      </c>
      <c r="D47" s="92">
        <f t="shared" si="12"/>
        <v>100</v>
      </c>
      <c r="E47" s="171"/>
      <c r="F47" s="171">
        <v>100</v>
      </c>
      <c r="G47" s="172"/>
      <c r="H47" s="172"/>
      <c r="I47" s="172"/>
      <c r="J47" s="172"/>
      <c r="K47" s="172"/>
      <c r="L47" s="172"/>
      <c r="M47" s="111"/>
      <c r="N47" s="111"/>
    </row>
    <row r="48" spans="1:14" s="3" customFormat="1" ht="12.75" customHeight="1">
      <c r="A48" s="90"/>
      <c r="B48" s="100"/>
      <c r="C48" s="84"/>
      <c r="D48" s="85"/>
      <c r="E48" s="85"/>
      <c r="F48" s="85"/>
      <c r="G48" s="111"/>
      <c r="H48" s="111"/>
      <c r="I48" s="111"/>
      <c r="J48" s="111"/>
      <c r="K48" s="111"/>
      <c r="L48" s="111"/>
      <c r="M48" s="111"/>
      <c r="N48" s="111"/>
    </row>
    <row r="49" spans="1:14" s="3" customFormat="1" ht="26.25" customHeight="1">
      <c r="A49" s="89" t="s">
        <v>124</v>
      </c>
      <c r="B49" s="167"/>
      <c r="C49" s="113" t="s">
        <v>121</v>
      </c>
      <c r="D49" s="114">
        <f aca="true" t="shared" si="17" ref="D49:D57">SUM(E49:L49)</f>
        <v>479000</v>
      </c>
      <c r="E49" s="114">
        <f aca="true" t="shared" si="18" ref="E49:N50">SUM(E50)</f>
        <v>0</v>
      </c>
      <c r="F49" s="114">
        <f t="shared" si="18"/>
        <v>479000</v>
      </c>
      <c r="G49" s="114">
        <f t="shared" si="18"/>
        <v>0</v>
      </c>
      <c r="H49" s="114">
        <f t="shared" si="18"/>
        <v>0</v>
      </c>
      <c r="I49" s="114">
        <f t="shared" si="18"/>
        <v>0</v>
      </c>
      <c r="J49" s="114">
        <f t="shared" si="18"/>
        <v>0</v>
      </c>
      <c r="K49" s="114">
        <f t="shared" si="18"/>
        <v>0</v>
      </c>
      <c r="L49" s="114">
        <f t="shared" si="18"/>
        <v>0</v>
      </c>
      <c r="M49" s="114">
        <f t="shared" si="18"/>
        <v>479000</v>
      </c>
      <c r="N49" s="114">
        <f t="shared" si="18"/>
        <v>479000</v>
      </c>
    </row>
    <row r="50" spans="1:14" s="3" customFormat="1" ht="12.75" customHeight="1">
      <c r="A50" s="90">
        <v>3</v>
      </c>
      <c r="B50" s="100"/>
      <c r="C50" s="84" t="s">
        <v>48</v>
      </c>
      <c r="D50" s="85">
        <f t="shared" si="17"/>
        <v>479000</v>
      </c>
      <c r="E50" s="85">
        <f t="shared" si="18"/>
        <v>0</v>
      </c>
      <c r="F50" s="85">
        <f t="shared" si="18"/>
        <v>479000</v>
      </c>
      <c r="G50" s="85">
        <f t="shared" si="18"/>
        <v>0</v>
      </c>
      <c r="H50" s="85">
        <f t="shared" si="18"/>
        <v>0</v>
      </c>
      <c r="I50" s="85">
        <f t="shared" si="18"/>
        <v>0</v>
      </c>
      <c r="J50" s="85">
        <f t="shared" si="18"/>
        <v>0</v>
      </c>
      <c r="K50" s="85">
        <f t="shared" si="18"/>
        <v>0</v>
      </c>
      <c r="L50" s="85">
        <f t="shared" si="18"/>
        <v>0</v>
      </c>
      <c r="M50" s="85">
        <f t="shared" si="18"/>
        <v>479000</v>
      </c>
      <c r="N50" s="85">
        <f t="shared" si="18"/>
        <v>479000</v>
      </c>
    </row>
    <row r="51" spans="1:14" s="3" customFormat="1" ht="12.75" customHeight="1">
      <c r="A51" s="90">
        <v>32</v>
      </c>
      <c r="B51" s="100"/>
      <c r="C51" s="84" t="s">
        <v>24</v>
      </c>
      <c r="D51" s="85">
        <f t="shared" si="17"/>
        <v>479000</v>
      </c>
      <c r="E51" s="85">
        <f aca="true" t="shared" si="19" ref="E51:L51">SUM(E52,E56,E64)</f>
        <v>0</v>
      </c>
      <c r="F51" s="85">
        <f t="shared" si="19"/>
        <v>479000</v>
      </c>
      <c r="G51" s="85">
        <f t="shared" si="19"/>
        <v>0</v>
      </c>
      <c r="H51" s="85">
        <f t="shared" si="19"/>
        <v>0</v>
      </c>
      <c r="I51" s="85">
        <f t="shared" si="19"/>
        <v>0</v>
      </c>
      <c r="J51" s="85">
        <f t="shared" si="19"/>
        <v>0</v>
      </c>
      <c r="K51" s="85">
        <f t="shared" si="19"/>
        <v>0</v>
      </c>
      <c r="L51" s="85">
        <f t="shared" si="19"/>
        <v>0</v>
      </c>
      <c r="M51" s="121">
        <v>479000</v>
      </c>
      <c r="N51" s="121">
        <v>479000</v>
      </c>
    </row>
    <row r="52" spans="1:14" s="3" customFormat="1" ht="12.75" customHeight="1">
      <c r="A52" s="90">
        <v>322</v>
      </c>
      <c r="B52" s="100"/>
      <c r="C52" s="84" t="s">
        <v>26</v>
      </c>
      <c r="D52" s="92">
        <f t="shared" si="17"/>
        <v>292000</v>
      </c>
      <c r="E52" s="85">
        <f aca="true" t="shared" si="20" ref="E52:L52">SUM(E53:E55)</f>
        <v>0</v>
      </c>
      <c r="F52" s="85">
        <f>SUM(F53:F55)</f>
        <v>292000</v>
      </c>
      <c r="G52" s="85">
        <f t="shared" si="20"/>
        <v>0</v>
      </c>
      <c r="H52" s="85">
        <f t="shared" si="20"/>
        <v>0</v>
      </c>
      <c r="I52" s="85">
        <f t="shared" si="20"/>
        <v>0</v>
      </c>
      <c r="J52" s="85">
        <f t="shared" si="20"/>
        <v>0</v>
      </c>
      <c r="K52" s="85">
        <f t="shared" si="20"/>
        <v>0</v>
      </c>
      <c r="L52" s="85">
        <f t="shared" si="20"/>
        <v>0</v>
      </c>
      <c r="M52" s="111"/>
      <c r="N52" s="111"/>
    </row>
    <row r="53" spans="1:14" s="3" customFormat="1" ht="12.75" customHeight="1">
      <c r="A53" s="90">
        <v>3221</v>
      </c>
      <c r="B53" s="101">
        <v>961</v>
      </c>
      <c r="C53" s="84" t="s">
        <v>63</v>
      </c>
      <c r="D53" s="92">
        <f t="shared" si="17"/>
        <v>12000</v>
      </c>
      <c r="E53" s="121"/>
      <c r="F53" s="121">
        <v>12000</v>
      </c>
      <c r="G53" s="122"/>
      <c r="H53" s="122"/>
      <c r="I53" s="122"/>
      <c r="J53" s="122"/>
      <c r="K53" s="122"/>
      <c r="L53" s="122"/>
      <c r="M53" s="111"/>
      <c r="N53" s="111"/>
    </row>
    <row r="54" spans="1:14" s="3" customFormat="1" ht="12.75" customHeight="1">
      <c r="A54" s="90">
        <v>3223</v>
      </c>
      <c r="B54" s="101">
        <v>962</v>
      </c>
      <c r="C54" s="84" t="s">
        <v>65</v>
      </c>
      <c r="D54" s="92">
        <f t="shared" si="17"/>
        <v>280000</v>
      </c>
      <c r="E54" s="121"/>
      <c r="F54" s="121">
        <v>280000</v>
      </c>
      <c r="G54" s="122"/>
      <c r="H54" s="122"/>
      <c r="I54" s="122"/>
      <c r="J54" s="122"/>
      <c r="K54" s="122"/>
      <c r="L54" s="122"/>
      <c r="M54" s="111"/>
      <c r="N54" s="111"/>
    </row>
    <row r="55" spans="1:14" s="3" customFormat="1" ht="12.75" customHeight="1">
      <c r="A55" s="90">
        <v>3225</v>
      </c>
      <c r="B55" s="101">
        <v>963</v>
      </c>
      <c r="C55" s="84" t="s">
        <v>67</v>
      </c>
      <c r="D55" s="92">
        <f t="shared" si="17"/>
        <v>0</v>
      </c>
      <c r="E55" s="121"/>
      <c r="F55" s="121"/>
      <c r="G55" s="122"/>
      <c r="H55" s="122"/>
      <c r="I55" s="122"/>
      <c r="J55" s="122"/>
      <c r="K55" s="122"/>
      <c r="L55" s="122"/>
      <c r="M55" s="111"/>
      <c r="N55" s="111"/>
    </row>
    <row r="56" spans="1:14" s="3" customFormat="1" ht="12.75" customHeight="1">
      <c r="A56" s="90">
        <v>323</v>
      </c>
      <c r="B56" s="100"/>
      <c r="C56" s="84" t="s">
        <v>27</v>
      </c>
      <c r="D56" s="92">
        <f t="shared" si="17"/>
        <v>187000</v>
      </c>
      <c r="E56" s="85">
        <f aca="true" t="shared" si="21" ref="E56:L56">SUM(E57:E63)</f>
        <v>0</v>
      </c>
      <c r="F56" s="85">
        <f>SUM(F57:F63)</f>
        <v>187000</v>
      </c>
      <c r="G56" s="85">
        <f t="shared" si="21"/>
        <v>0</v>
      </c>
      <c r="H56" s="85">
        <f t="shared" si="21"/>
        <v>0</v>
      </c>
      <c r="I56" s="85">
        <f t="shared" si="21"/>
        <v>0</v>
      </c>
      <c r="J56" s="85">
        <f t="shared" si="21"/>
        <v>0</v>
      </c>
      <c r="K56" s="85">
        <f t="shared" si="21"/>
        <v>0</v>
      </c>
      <c r="L56" s="85">
        <f t="shared" si="21"/>
        <v>0</v>
      </c>
      <c r="M56" s="111"/>
      <c r="N56" s="111"/>
    </row>
    <row r="57" spans="1:14" s="3" customFormat="1" ht="12.75" customHeight="1">
      <c r="A57" s="90">
        <v>3231</v>
      </c>
      <c r="B57" s="101">
        <v>964</v>
      </c>
      <c r="C57" s="84" t="s">
        <v>69</v>
      </c>
      <c r="D57" s="92">
        <f t="shared" si="17"/>
        <v>0</v>
      </c>
      <c r="E57" s="121"/>
      <c r="F57" s="121"/>
      <c r="G57" s="122"/>
      <c r="H57" s="122"/>
      <c r="I57" s="122"/>
      <c r="J57" s="122"/>
      <c r="K57" s="122"/>
      <c r="L57" s="122"/>
      <c r="M57" s="111"/>
      <c r="N57" s="111"/>
    </row>
    <row r="58" spans="1:14" s="3" customFormat="1" ht="12.75" customHeight="1">
      <c r="A58" s="90">
        <v>3232</v>
      </c>
      <c r="B58" s="101">
        <v>965</v>
      </c>
      <c r="C58" s="84" t="s">
        <v>58</v>
      </c>
      <c r="D58" s="92">
        <f aca="true" t="shared" si="22" ref="D58:D63">SUM(E58:L58)</f>
        <v>115000</v>
      </c>
      <c r="E58" s="121"/>
      <c r="F58" s="121">
        <v>115000</v>
      </c>
      <c r="G58" s="122"/>
      <c r="H58" s="122"/>
      <c r="I58" s="122"/>
      <c r="J58" s="122"/>
      <c r="K58" s="122"/>
      <c r="L58" s="122"/>
      <c r="M58" s="111"/>
      <c r="N58" s="111"/>
    </row>
    <row r="59" spans="1:14" s="3" customFormat="1" ht="12.75" customHeight="1">
      <c r="A59" s="90">
        <v>3234</v>
      </c>
      <c r="B59" s="101">
        <v>966</v>
      </c>
      <c r="C59" s="84" t="s">
        <v>71</v>
      </c>
      <c r="D59" s="92">
        <f t="shared" si="22"/>
        <v>52000</v>
      </c>
      <c r="E59" s="121"/>
      <c r="F59" s="121">
        <v>52000</v>
      </c>
      <c r="G59" s="122"/>
      <c r="H59" s="122"/>
      <c r="I59" s="122"/>
      <c r="J59" s="122"/>
      <c r="K59" s="122"/>
      <c r="L59" s="122"/>
      <c r="M59" s="111"/>
      <c r="N59" s="111"/>
    </row>
    <row r="60" spans="1:14" s="3" customFormat="1" ht="12.75" customHeight="1">
      <c r="A60" s="90">
        <v>3235</v>
      </c>
      <c r="B60" s="101">
        <v>967</v>
      </c>
      <c r="C60" s="84" t="s">
        <v>72</v>
      </c>
      <c r="D60" s="92">
        <f t="shared" si="22"/>
        <v>0</v>
      </c>
      <c r="E60" s="121"/>
      <c r="F60" s="121"/>
      <c r="G60" s="122"/>
      <c r="H60" s="122"/>
      <c r="I60" s="122"/>
      <c r="J60" s="122"/>
      <c r="K60" s="122"/>
      <c r="L60" s="122"/>
      <c r="M60" s="111"/>
      <c r="N60" s="111"/>
    </row>
    <row r="61" spans="1:14" s="3" customFormat="1" ht="12.75" customHeight="1">
      <c r="A61" s="90">
        <v>3236</v>
      </c>
      <c r="B61" s="101">
        <v>968</v>
      </c>
      <c r="C61" s="84" t="s">
        <v>73</v>
      </c>
      <c r="D61" s="92">
        <f t="shared" si="22"/>
        <v>20000</v>
      </c>
      <c r="E61" s="121"/>
      <c r="F61" s="121">
        <v>20000</v>
      </c>
      <c r="G61" s="122"/>
      <c r="H61" s="122"/>
      <c r="I61" s="122"/>
      <c r="J61" s="122"/>
      <c r="K61" s="122"/>
      <c r="L61" s="122"/>
      <c r="M61" s="111"/>
      <c r="N61" s="111"/>
    </row>
    <row r="62" spans="1:14" s="3" customFormat="1" ht="12.75" customHeight="1">
      <c r="A62" s="90">
        <v>3237</v>
      </c>
      <c r="B62" s="101">
        <v>969</v>
      </c>
      <c r="C62" s="84" t="s">
        <v>59</v>
      </c>
      <c r="D62" s="92">
        <f t="shared" si="22"/>
        <v>0</v>
      </c>
      <c r="E62" s="121"/>
      <c r="F62" s="121"/>
      <c r="G62" s="122"/>
      <c r="H62" s="122"/>
      <c r="I62" s="122"/>
      <c r="J62" s="122"/>
      <c r="K62" s="122"/>
      <c r="L62" s="122"/>
      <c r="M62" s="111"/>
      <c r="N62" s="111"/>
    </row>
    <row r="63" spans="1:14" s="3" customFormat="1" ht="12.75" customHeight="1">
      <c r="A63" s="90">
        <v>3239</v>
      </c>
      <c r="B63" s="101">
        <v>970</v>
      </c>
      <c r="C63" s="84" t="s">
        <v>75</v>
      </c>
      <c r="D63" s="92">
        <f t="shared" si="22"/>
        <v>0</v>
      </c>
      <c r="E63" s="121"/>
      <c r="F63" s="121"/>
      <c r="G63" s="122"/>
      <c r="H63" s="122"/>
      <c r="I63" s="122"/>
      <c r="J63" s="122"/>
      <c r="K63" s="122"/>
      <c r="L63" s="122"/>
      <c r="M63" s="111"/>
      <c r="N63" s="111"/>
    </row>
    <row r="64" spans="1:14" s="3" customFormat="1" ht="12.75" customHeight="1">
      <c r="A64" s="90">
        <v>329</v>
      </c>
      <c r="B64" s="100"/>
      <c r="C64" s="84" t="s">
        <v>77</v>
      </c>
      <c r="D64" s="92">
        <f>SUM(E64:L64)</f>
        <v>0</v>
      </c>
      <c r="E64" s="85">
        <f aca="true" t="shared" si="23" ref="E64:L64">SUM(E65:E65)</f>
        <v>0</v>
      </c>
      <c r="F64" s="85">
        <f t="shared" si="23"/>
        <v>0</v>
      </c>
      <c r="G64" s="85">
        <f t="shared" si="23"/>
        <v>0</v>
      </c>
      <c r="H64" s="85">
        <f t="shared" si="23"/>
        <v>0</v>
      </c>
      <c r="I64" s="85">
        <f t="shared" si="23"/>
        <v>0</v>
      </c>
      <c r="J64" s="85">
        <f t="shared" si="23"/>
        <v>0</v>
      </c>
      <c r="K64" s="85">
        <f t="shared" si="23"/>
        <v>0</v>
      </c>
      <c r="L64" s="85">
        <f t="shared" si="23"/>
        <v>0</v>
      </c>
      <c r="M64" s="111"/>
      <c r="N64" s="111"/>
    </row>
    <row r="65" spans="1:14" s="3" customFormat="1" ht="12.75" customHeight="1">
      <c r="A65" s="90">
        <v>3292</v>
      </c>
      <c r="B65" s="101">
        <v>971</v>
      </c>
      <c r="C65" s="84" t="s">
        <v>78</v>
      </c>
      <c r="D65" s="92">
        <f>SUM(E65:L65)</f>
        <v>0</v>
      </c>
      <c r="E65" s="121"/>
      <c r="F65" s="121"/>
      <c r="G65" s="122"/>
      <c r="H65" s="122"/>
      <c r="I65" s="122"/>
      <c r="J65" s="122"/>
      <c r="K65" s="122"/>
      <c r="L65" s="122"/>
      <c r="M65" s="111"/>
      <c r="N65" s="111"/>
    </row>
    <row r="66" spans="1:14" s="3" customFormat="1" ht="12.75" customHeight="1">
      <c r="A66" s="112"/>
      <c r="B66" s="107"/>
      <c r="C66" s="84"/>
      <c r="D66" s="85"/>
      <c r="E66" s="85"/>
      <c r="F66" s="85"/>
      <c r="G66" s="111"/>
      <c r="H66" s="111"/>
      <c r="I66" s="111"/>
      <c r="J66" s="111"/>
      <c r="K66" s="111"/>
      <c r="L66" s="111"/>
      <c r="M66" s="111"/>
      <c r="N66" s="111"/>
    </row>
    <row r="67" spans="1:14" ht="25.5">
      <c r="A67" s="88" t="s">
        <v>103</v>
      </c>
      <c r="B67" s="77"/>
      <c r="C67" s="78" t="s">
        <v>92</v>
      </c>
      <c r="D67" s="86">
        <f>SUM(E67:L67)</f>
        <v>8249807</v>
      </c>
      <c r="E67" s="86">
        <f>SUM(E68)</f>
        <v>0</v>
      </c>
      <c r="F67" s="86">
        <f aca="true" t="shared" si="24" ref="F67:N67">SUM(F68)</f>
        <v>0</v>
      </c>
      <c r="G67" s="86">
        <f t="shared" si="24"/>
        <v>207408</v>
      </c>
      <c r="H67" s="86">
        <f t="shared" si="24"/>
        <v>50000</v>
      </c>
      <c r="I67" s="86">
        <f t="shared" si="24"/>
        <v>7986399</v>
      </c>
      <c r="J67" s="86">
        <f t="shared" si="24"/>
        <v>4000</v>
      </c>
      <c r="K67" s="86">
        <f t="shared" si="24"/>
        <v>2000</v>
      </c>
      <c r="L67" s="86">
        <f t="shared" si="24"/>
        <v>0</v>
      </c>
      <c r="M67" s="86">
        <f t="shared" si="24"/>
        <v>8135407</v>
      </c>
      <c r="N67" s="86">
        <f t="shared" si="24"/>
        <v>8135407</v>
      </c>
    </row>
    <row r="68" spans="1:14" ht="25.5">
      <c r="A68" s="89" t="s">
        <v>104</v>
      </c>
      <c r="B68" s="79"/>
      <c r="C68" s="80" t="s">
        <v>105</v>
      </c>
      <c r="D68" s="87">
        <f>SUM(E68:L68)</f>
        <v>8249807</v>
      </c>
      <c r="E68" s="87">
        <f aca="true" t="shared" si="25" ref="E68:N68">SUM(E69,E127)</f>
        <v>0</v>
      </c>
      <c r="F68" s="87">
        <f t="shared" si="25"/>
        <v>0</v>
      </c>
      <c r="G68" s="87">
        <f t="shared" si="25"/>
        <v>207408</v>
      </c>
      <c r="H68" s="87">
        <f t="shared" si="25"/>
        <v>50000</v>
      </c>
      <c r="I68" s="87">
        <f t="shared" si="25"/>
        <v>7986399</v>
      </c>
      <c r="J68" s="87">
        <f t="shared" si="25"/>
        <v>4000</v>
      </c>
      <c r="K68" s="87">
        <f t="shared" si="25"/>
        <v>2000</v>
      </c>
      <c r="L68" s="87">
        <f t="shared" si="25"/>
        <v>0</v>
      </c>
      <c r="M68" s="87">
        <f t="shared" si="25"/>
        <v>8135407</v>
      </c>
      <c r="N68" s="87">
        <f t="shared" si="25"/>
        <v>8135407</v>
      </c>
    </row>
    <row r="69" spans="1:14" ht="12.75">
      <c r="A69" s="90">
        <v>3</v>
      </c>
      <c r="B69" s="81"/>
      <c r="C69" s="84" t="s">
        <v>48</v>
      </c>
      <c r="D69" s="85">
        <f>SUM(E69:L69)</f>
        <v>8241807</v>
      </c>
      <c r="E69" s="85">
        <f aca="true" t="shared" si="26" ref="E69:N69">SUM(E70,E80,E114,E120,E124)</f>
        <v>0</v>
      </c>
      <c r="F69" s="85">
        <f t="shared" si="26"/>
        <v>0</v>
      </c>
      <c r="G69" s="85">
        <f t="shared" si="26"/>
        <v>199408</v>
      </c>
      <c r="H69" s="85">
        <f t="shared" si="26"/>
        <v>50000</v>
      </c>
      <c r="I69" s="85">
        <f t="shared" si="26"/>
        <v>7986399</v>
      </c>
      <c r="J69" s="85">
        <f t="shared" si="26"/>
        <v>4000</v>
      </c>
      <c r="K69" s="85">
        <f t="shared" si="26"/>
        <v>2000</v>
      </c>
      <c r="L69" s="85">
        <f t="shared" si="26"/>
        <v>0</v>
      </c>
      <c r="M69" s="85">
        <f t="shared" si="26"/>
        <v>8127407</v>
      </c>
      <c r="N69" s="85">
        <f t="shared" si="26"/>
        <v>8127407</v>
      </c>
    </row>
    <row r="70" spans="1:14" ht="12.75">
      <c r="A70" s="91">
        <v>31</v>
      </c>
      <c r="B70" s="81"/>
      <c r="C70" s="82" t="s">
        <v>20</v>
      </c>
      <c r="D70" s="85">
        <f aca="true" t="shared" si="27" ref="D70:D136">SUM(E70:L70)</f>
        <v>7719249</v>
      </c>
      <c r="E70" s="92">
        <f aca="true" t="shared" si="28" ref="E70:L70">SUM(E71,E75,E77)</f>
        <v>0</v>
      </c>
      <c r="F70" s="92">
        <f>SUM(F71,F75,F77)</f>
        <v>0</v>
      </c>
      <c r="G70" s="92">
        <f t="shared" si="28"/>
        <v>0</v>
      </c>
      <c r="H70" s="92">
        <f t="shared" si="28"/>
        <v>0</v>
      </c>
      <c r="I70" s="92">
        <f t="shared" si="28"/>
        <v>7719249</v>
      </c>
      <c r="J70" s="92">
        <f t="shared" si="28"/>
        <v>0</v>
      </c>
      <c r="K70" s="92">
        <f t="shared" si="28"/>
        <v>0</v>
      </c>
      <c r="L70" s="92">
        <f t="shared" si="28"/>
        <v>0</v>
      </c>
      <c r="M70" s="121">
        <v>7719249</v>
      </c>
      <c r="N70" s="121">
        <v>7719249</v>
      </c>
    </row>
    <row r="71" spans="1:14" ht="12.75">
      <c r="A71" s="91">
        <v>311</v>
      </c>
      <c r="B71" s="81"/>
      <c r="C71" s="82" t="s">
        <v>21</v>
      </c>
      <c r="D71" s="85">
        <f t="shared" si="27"/>
        <v>6374249</v>
      </c>
      <c r="E71" s="92">
        <f aca="true" t="shared" si="29" ref="E71:L71">SUM(E72:E74)</f>
        <v>0</v>
      </c>
      <c r="F71" s="92">
        <f>SUM(F72:F74)</f>
        <v>0</v>
      </c>
      <c r="G71" s="92">
        <f t="shared" si="29"/>
        <v>0</v>
      </c>
      <c r="H71" s="92">
        <f t="shared" si="29"/>
        <v>0</v>
      </c>
      <c r="I71" s="92">
        <f t="shared" si="29"/>
        <v>6374249</v>
      </c>
      <c r="J71" s="92">
        <f t="shared" si="29"/>
        <v>0</v>
      </c>
      <c r="K71" s="92">
        <f t="shared" si="29"/>
        <v>0</v>
      </c>
      <c r="L71" s="92">
        <f t="shared" si="29"/>
        <v>0</v>
      </c>
      <c r="M71" s="92"/>
      <c r="N71" s="92"/>
    </row>
    <row r="72" spans="1:14" ht="12.75">
      <c r="A72" s="91">
        <v>3111</v>
      </c>
      <c r="B72" s="83" t="s">
        <v>138</v>
      </c>
      <c r="C72" s="82" t="s">
        <v>89</v>
      </c>
      <c r="D72" s="85">
        <f t="shared" si="27"/>
        <v>6300000</v>
      </c>
      <c r="E72" s="121"/>
      <c r="F72" s="121"/>
      <c r="G72" s="123"/>
      <c r="H72" s="123"/>
      <c r="I72" s="123">
        <v>6300000</v>
      </c>
      <c r="J72" s="123"/>
      <c r="K72" s="123"/>
      <c r="L72" s="123"/>
      <c r="M72" s="97"/>
      <c r="N72" s="97"/>
    </row>
    <row r="73" spans="1:14" ht="12.75">
      <c r="A73" s="91">
        <v>3113</v>
      </c>
      <c r="B73" s="83">
        <v>1017</v>
      </c>
      <c r="C73" s="82" t="s">
        <v>106</v>
      </c>
      <c r="D73" s="85">
        <f t="shared" si="27"/>
        <v>74000</v>
      </c>
      <c r="E73" s="121"/>
      <c r="F73" s="121"/>
      <c r="G73" s="123"/>
      <c r="H73" s="123"/>
      <c r="I73" s="123">
        <v>74000</v>
      </c>
      <c r="J73" s="123"/>
      <c r="K73" s="123"/>
      <c r="L73" s="123"/>
      <c r="M73" s="97"/>
      <c r="N73" s="97"/>
    </row>
    <row r="74" spans="1:14" ht="12.75">
      <c r="A74" s="91">
        <v>3114</v>
      </c>
      <c r="B74" s="83">
        <v>1018</v>
      </c>
      <c r="C74" s="82" t="s">
        <v>134</v>
      </c>
      <c r="D74" s="85">
        <f t="shared" si="27"/>
        <v>249</v>
      </c>
      <c r="E74" s="121"/>
      <c r="F74" s="121"/>
      <c r="G74" s="123"/>
      <c r="H74" s="123"/>
      <c r="I74" s="123">
        <v>249</v>
      </c>
      <c r="J74" s="123"/>
      <c r="K74" s="123"/>
      <c r="L74" s="123"/>
      <c r="M74" s="97"/>
      <c r="N74" s="97"/>
    </row>
    <row r="75" spans="1:14" ht="12.75">
      <c r="A75" s="91">
        <v>312</v>
      </c>
      <c r="B75" s="81"/>
      <c r="C75" s="82" t="s">
        <v>22</v>
      </c>
      <c r="D75" s="85">
        <f t="shared" si="27"/>
        <v>247000</v>
      </c>
      <c r="E75" s="92">
        <f aca="true" t="shared" si="30" ref="E75:L75">SUM(E76)</f>
        <v>0</v>
      </c>
      <c r="F75" s="92">
        <f t="shared" si="30"/>
        <v>0</v>
      </c>
      <c r="G75" s="92">
        <f t="shared" si="30"/>
        <v>0</v>
      </c>
      <c r="H75" s="92">
        <f t="shared" si="30"/>
        <v>0</v>
      </c>
      <c r="I75" s="92">
        <f t="shared" si="30"/>
        <v>247000</v>
      </c>
      <c r="J75" s="92">
        <f t="shared" si="30"/>
        <v>0</v>
      </c>
      <c r="K75" s="92">
        <f t="shared" si="30"/>
        <v>0</v>
      </c>
      <c r="L75" s="92">
        <f t="shared" si="30"/>
        <v>0</v>
      </c>
      <c r="M75" s="92"/>
      <c r="N75" s="92"/>
    </row>
    <row r="76" spans="1:14" ht="12.75">
      <c r="A76" s="91">
        <v>3121</v>
      </c>
      <c r="B76" s="83" t="s">
        <v>139</v>
      </c>
      <c r="C76" s="82" t="s">
        <v>22</v>
      </c>
      <c r="D76" s="85">
        <f t="shared" si="27"/>
        <v>247000</v>
      </c>
      <c r="E76" s="121"/>
      <c r="F76" s="121"/>
      <c r="G76" s="123"/>
      <c r="H76" s="123"/>
      <c r="I76" s="123">
        <v>247000</v>
      </c>
      <c r="J76" s="123"/>
      <c r="K76" s="123"/>
      <c r="L76" s="123"/>
      <c r="M76" s="97"/>
      <c r="N76" s="97"/>
    </row>
    <row r="77" spans="1:14" ht="12.75">
      <c r="A77" s="91">
        <v>313</v>
      </c>
      <c r="B77" s="81"/>
      <c r="C77" s="82" t="s">
        <v>23</v>
      </c>
      <c r="D77" s="85">
        <f t="shared" si="27"/>
        <v>1098000</v>
      </c>
      <c r="E77" s="92">
        <f>SUM(E78:E79)</f>
        <v>0</v>
      </c>
      <c r="F77" s="92">
        <f aca="true" t="shared" si="31" ref="F77:L77">SUM(F78:F79)</f>
        <v>0</v>
      </c>
      <c r="G77" s="92">
        <f t="shared" si="31"/>
        <v>0</v>
      </c>
      <c r="H77" s="92">
        <f t="shared" si="31"/>
        <v>0</v>
      </c>
      <c r="I77" s="92">
        <f t="shared" si="31"/>
        <v>1098000</v>
      </c>
      <c r="J77" s="92">
        <f t="shared" si="31"/>
        <v>0</v>
      </c>
      <c r="K77" s="92">
        <f t="shared" si="31"/>
        <v>0</v>
      </c>
      <c r="L77" s="92">
        <f t="shared" si="31"/>
        <v>0</v>
      </c>
      <c r="M77" s="92"/>
      <c r="N77" s="92"/>
    </row>
    <row r="78" spans="1:14" ht="25.5">
      <c r="A78" s="91">
        <v>3132</v>
      </c>
      <c r="B78" s="83" t="s">
        <v>140</v>
      </c>
      <c r="C78" s="82" t="s">
        <v>90</v>
      </c>
      <c r="D78" s="85">
        <f t="shared" si="27"/>
        <v>990000</v>
      </c>
      <c r="E78" s="121"/>
      <c r="F78" s="121"/>
      <c r="G78" s="123"/>
      <c r="H78" s="123"/>
      <c r="I78" s="123">
        <v>990000</v>
      </c>
      <c r="J78" s="123"/>
      <c r="K78" s="123"/>
      <c r="L78" s="123"/>
      <c r="M78" s="97"/>
      <c r="N78" s="97"/>
    </row>
    <row r="79" spans="1:14" ht="25.5">
      <c r="A79" s="91">
        <v>3133</v>
      </c>
      <c r="B79" s="83">
        <v>1024</v>
      </c>
      <c r="C79" s="82" t="s">
        <v>91</v>
      </c>
      <c r="D79" s="85">
        <f t="shared" si="27"/>
        <v>108000</v>
      </c>
      <c r="E79" s="121"/>
      <c r="F79" s="121"/>
      <c r="G79" s="123"/>
      <c r="H79" s="123"/>
      <c r="I79" s="123">
        <v>108000</v>
      </c>
      <c r="J79" s="123"/>
      <c r="K79" s="123"/>
      <c r="L79" s="123"/>
      <c r="M79" s="97"/>
      <c r="N79" s="97"/>
    </row>
    <row r="80" spans="1:14" ht="12.75">
      <c r="A80" s="91">
        <v>32</v>
      </c>
      <c r="B80" s="81"/>
      <c r="C80" s="82" t="s">
        <v>24</v>
      </c>
      <c r="D80" s="85">
        <f t="shared" si="27"/>
        <v>517158</v>
      </c>
      <c r="E80" s="92">
        <f aca="true" t="shared" si="32" ref="E80:L80">SUM(E81,E86,E95,E107,E105)</f>
        <v>0</v>
      </c>
      <c r="F80" s="92">
        <f>SUM(F81,F86,F95,F107,F105)</f>
        <v>0</v>
      </c>
      <c r="G80" s="92">
        <f t="shared" si="32"/>
        <v>194008</v>
      </c>
      <c r="H80" s="92">
        <f t="shared" si="32"/>
        <v>50000</v>
      </c>
      <c r="I80" s="92">
        <f t="shared" si="32"/>
        <v>267150</v>
      </c>
      <c r="J80" s="92">
        <f t="shared" si="32"/>
        <v>4000</v>
      </c>
      <c r="K80" s="92">
        <f t="shared" si="32"/>
        <v>2000</v>
      </c>
      <c r="L80" s="92">
        <f t="shared" si="32"/>
        <v>0</v>
      </c>
      <c r="M80" s="121">
        <v>402758</v>
      </c>
      <c r="N80" s="121">
        <v>402758</v>
      </c>
    </row>
    <row r="81" spans="1:14" ht="12.75">
      <c r="A81" s="91">
        <v>321</v>
      </c>
      <c r="B81" s="81"/>
      <c r="C81" s="82" t="s">
        <v>25</v>
      </c>
      <c r="D81" s="85">
        <f t="shared" si="27"/>
        <v>179500</v>
      </c>
      <c r="E81" s="92">
        <f aca="true" t="shared" si="33" ref="E81:L81">SUM(E82:E85)</f>
        <v>0</v>
      </c>
      <c r="F81" s="92">
        <f>SUM(F82:F85)</f>
        <v>0</v>
      </c>
      <c r="G81" s="92">
        <f t="shared" si="33"/>
        <v>9000</v>
      </c>
      <c r="H81" s="92">
        <f t="shared" si="33"/>
        <v>8000</v>
      </c>
      <c r="I81" s="92">
        <f t="shared" si="33"/>
        <v>162500</v>
      </c>
      <c r="J81" s="92">
        <f t="shared" si="33"/>
        <v>0</v>
      </c>
      <c r="K81" s="92">
        <f t="shared" si="33"/>
        <v>0</v>
      </c>
      <c r="L81" s="92">
        <f t="shared" si="33"/>
        <v>0</v>
      </c>
      <c r="M81" s="92"/>
      <c r="N81" s="92"/>
    </row>
    <row r="82" spans="1:14" ht="12.75">
      <c r="A82" s="91">
        <v>3211</v>
      </c>
      <c r="B82" s="83" t="s">
        <v>141</v>
      </c>
      <c r="C82" s="82" t="s">
        <v>60</v>
      </c>
      <c r="D82" s="85">
        <f t="shared" si="27"/>
        <v>16000</v>
      </c>
      <c r="E82" s="121"/>
      <c r="F82" s="121"/>
      <c r="G82" s="123">
        <v>8000</v>
      </c>
      <c r="H82" s="123">
        <v>8000</v>
      </c>
      <c r="I82" s="123"/>
      <c r="J82" s="123"/>
      <c r="K82" s="123"/>
      <c r="L82" s="123"/>
      <c r="M82" s="97"/>
      <c r="N82" s="97"/>
    </row>
    <row r="83" spans="1:14" ht="25.5">
      <c r="A83" s="91">
        <v>3212</v>
      </c>
      <c r="B83" s="83" t="s">
        <v>142</v>
      </c>
      <c r="C83" s="82" t="s">
        <v>88</v>
      </c>
      <c r="D83" s="85">
        <f t="shared" si="27"/>
        <v>162500</v>
      </c>
      <c r="E83" s="121"/>
      <c r="F83" s="121"/>
      <c r="G83" s="123"/>
      <c r="H83" s="123"/>
      <c r="I83" s="123">
        <v>162500</v>
      </c>
      <c r="J83" s="123"/>
      <c r="K83" s="123"/>
      <c r="L83" s="123"/>
      <c r="M83" s="97"/>
      <c r="N83" s="97"/>
    </row>
    <row r="84" spans="1:14" ht="12.75">
      <c r="A84" s="91">
        <v>3213</v>
      </c>
      <c r="B84" s="83" t="s">
        <v>143</v>
      </c>
      <c r="C84" s="82" t="s">
        <v>61</v>
      </c>
      <c r="D84" s="85">
        <f t="shared" si="27"/>
        <v>1000</v>
      </c>
      <c r="E84" s="121"/>
      <c r="F84" s="121"/>
      <c r="G84" s="123">
        <v>1000</v>
      </c>
      <c r="H84" s="123"/>
      <c r="I84" s="123"/>
      <c r="J84" s="123"/>
      <c r="K84" s="123"/>
      <c r="L84" s="123"/>
      <c r="M84" s="97"/>
      <c r="N84" s="97"/>
    </row>
    <row r="85" spans="1:14" ht="12.75">
      <c r="A85" s="91">
        <v>3214</v>
      </c>
      <c r="B85" s="83" t="s">
        <v>144</v>
      </c>
      <c r="C85" s="82" t="s">
        <v>62</v>
      </c>
      <c r="D85" s="85">
        <f t="shared" si="27"/>
        <v>0</v>
      </c>
      <c r="E85" s="121"/>
      <c r="F85" s="121"/>
      <c r="G85" s="123"/>
      <c r="H85" s="123"/>
      <c r="I85" s="123"/>
      <c r="J85" s="123"/>
      <c r="K85" s="123"/>
      <c r="L85" s="123"/>
      <c r="M85" s="97"/>
      <c r="N85" s="97"/>
    </row>
    <row r="86" spans="1:14" ht="12.75">
      <c r="A86" s="91">
        <v>322</v>
      </c>
      <c r="B86" s="81"/>
      <c r="C86" s="82" t="s">
        <v>26</v>
      </c>
      <c r="D86" s="85">
        <f t="shared" si="27"/>
        <v>105858</v>
      </c>
      <c r="E86" s="92">
        <f aca="true" t="shared" si="34" ref="E86:L86">SUM(E87:E94)</f>
        <v>0</v>
      </c>
      <c r="F86" s="92">
        <f>SUM(F87:F94)</f>
        <v>0</v>
      </c>
      <c r="G86" s="92">
        <f t="shared" si="34"/>
        <v>20208</v>
      </c>
      <c r="H86" s="92">
        <f t="shared" si="34"/>
        <v>8000</v>
      </c>
      <c r="I86" s="92">
        <f t="shared" si="34"/>
        <v>77650</v>
      </c>
      <c r="J86" s="92">
        <f t="shared" si="34"/>
        <v>0</v>
      </c>
      <c r="K86" s="92">
        <f t="shared" si="34"/>
        <v>0</v>
      </c>
      <c r="L86" s="92">
        <f t="shared" si="34"/>
        <v>0</v>
      </c>
      <c r="M86" s="92"/>
      <c r="N86" s="92"/>
    </row>
    <row r="87" spans="1:14" ht="25.5">
      <c r="A87" s="91">
        <v>3221</v>
      </c>
      <c r="B87" s="83" t="s">
        <v>145</v>
      </c>
      <c r="C87" s="82" t="s">
        <v>63</v>
      </c>
      <c r="D87" s="85">
        <f t="shared" si="27"/>
        <v>9500</v>
      </c>
      <c r="E87" s="121"/>
      <c r="F87" s="121"/>
      <c r="G87" s="123">
        <v>3500</v>
      </c>
      <c r="H87" s="123">
        <v>6000</v>
      </c>
      <c r="I87" s="123"/>
      <c r="J87" s="123"/>
      <c r="K87" s="123"/>
      <c r="L87" s="123"/>
      <c r="M87" s="97"/>
      <c r="N87" s="97"/>
    </row>
    <row r="88" spans="1:14" ht="12.75">
      <c r="A88" s="91">
        <v>3222</v>
      </c>
      <c r="B88" s="83" t="s">
        <v>146</v>
      </c>
      <c r="C88" s="82" t="s">
        <v>64</v>
      </c>
      <c r="D88" s="85">
        <f t="shared" si="27"/>
        <v>6500</v>
      </c>
      <c r="E88" s="121"/>
      <c r="F88" s="121"/>
      <c r="G88" s="123">
        <v>5500</v>
      </c>
      <c r="H88" s="123">
        <v>1000</v>
      </c>
      <c r="I88" s="123"/>
      <c r="J88" s="123"/>
      <c r="K88" s="123"/>
      <c r="L88" s="123"/>
      <c r="M88" s="97"/>
      <c r="N88" s="97"/>
    </row>
    <row r="89" spans="1:14" ht="25.5">
      <c r="A89" s="91">
        <v>3222</v>
      </c>
      <c r="B89" s="83">
        <v>0</v>
      </c>
      <c r="C89" s="170" t="s">
        <v>133</v>
      </c>
      <c r="D89" s="85">
        <f t="shared" si="27"/>
        <v>5908</v>
      </c>
      <c r="E89" s="121"/>
      <c r="F89" s="121"/>
      <c r="G89" s="123">
        <v>5908</v>
      </c>
      <c r="H89" s="123"/>
      <c r="I89" s="123"/>
      <c r="J89" s="123"/>
      <c r="K89" s="123"/>
      <c r="L89" s="123"/>
      <c r="M89" s="97"/>
      <c r="N89" s="97"/>
    </row>
    <row r="90" spans="1:14" ht="25.5">
      <c r="A90" s="91">
        <v>3222</v>
      </c>
      <c r="B90" s="83">
        <v>0</v>
      </c>
      <c r="C90" s="170" t="s">
        <v>132</v>
      </c>
      <c r="D90" s="85">
        <f t="shared" si="27"/>
        <v>77650</v>
      </c>
      <c r="E90" s="121"/>
      <c r="F90" s="121"/>
      <c r="G90" s="123"/>
      <c r="H90" s="123"/>
      <c r="I90" s="123">
        <v>77650</v>
      </c>
      <c r="J90" s="123"/>
      <c r="K90" s="123"/>
      <c r="L90" s="123"/>
      <c r="M90" s="97"/>
      <c r="N90" s="97"/>
    </row>
    <row r="91" spans="1:14" ht="12.75">
      <c r="A91" s="91">
        <v>3223</v>
      </c>
      <c r="B91" s="83" t="s">
        <v>147</v>
      </c>
      <c r="C91" s="82" t="s">
        <v>65</v>
      </c>
      <c r="D91" s="85">
        <f t="shared" si="27"/>
        <v>200</v>
      </c>
      <c r="E91" s="121"/>
      <c r="F91" s="121"/>
      <c r="G91" s="123">
        <v>200</v>
      </c>
      <c r="H91" s="123"/>
      <c r="I91" s="123"/>
      <c r="J91" s="123"/>
      <c r="K91" s="123"/>
      <c r="L91" s="123"/>
      <c r="M91" s="97"/>
      <c r="N91" s="97"/>
    </row>
    <row r="92" spans="1:14" ht="25.5">
      <c r="A92" s="91">
        <v>3224</v>
      </c>
      <c r="B92" s="83" t="s">
        <v>148</v>
      </c>
      <c r="C92" s="82" t="s">
        <v>66</v>
      </c>
      <c r="D92" s="85">
        <f t="shared" si="27"/>
        <v>3500</v>
      </c>
      <c r="E92" s="121"/>
      <c r="F92" s="121"/>
      <c r="G92" s="123">
        <v>3500</v>
      </c>
      <c r="H92" s="123"/>
      <c r="I92" s="123"/>
      <c r="J92" s="123"/>
      <c r="K92" s="123"/>
      <c r="L92" s="123"/>
      <c r="M92" s="97"/>
      <c r="N92" s="97"/>
    </row>
    <row r="93" spans="1:14" ht="12.75">
      <c r="A93" s="91">
        <v>3225</v>
      </c>
      <c r="B93" s="83" t="s">
        <v>149</v>
      </c>
      <c r="C93" s="82" t="s">
        <v>67</v>
      </c>
      <c r="D93" s="85">
        <f t="shared" si="27"/>
        <v>2500</v>
      </c>
      <c r="E93" s="121"/>
      <c r="F93" s="121"/>
      <c r="G93" s="123">
        <v>1500</v>
      </c>
      <c r="H93" s="123">
        <v>1000</v>
      </c>
      <c r="I93" s="123"/>
      <c r="J93" s="123"/>
      <c r="K93" s="123"/>
      <c r="L93" s="123"/>
      <c r="M93" s="97"/>
      <c r="N93" s="97"/>
    </row>
    <row r="94" spans="1:14" ht="12.75">
      <c r="A94" s="91">
        <v>3227</v>
      </c>
      <c r="B94" s="83" t="s">
        <v>150</v>
      </c>
      <c r="C94" s="82" t="s">
        <v>68</v>
      </c>
      <c r="D94" s="85">
        <f t="shared" si="27"/>
        <v>100</v>
      </c>
      <c r="E94" s="121"/>
      <c r="F94" s="121"/>
      <c r="G94" s="123">
        <v>100</v>
      </c>
      <c r="H94" s="123"/>
      <c r="I94" s="123"/>
      <c r="J94" s="123"/>
      <c r="K94" s="123"/>
      <c r="L94" s="123"/>
      <c r="M94" s="97"/>
      <c r="N94" s="97"/>
    </row>
    <row r="95" spans="1:14" ht="12.75">
      <c r="A95" s="91">
        <v>323</v>
      </c>
      <c r="B95" s="81"/>
      <c r="C95" s="82" t="s">
        <v>27</v>
      </c>
      <c r="D95" s="85">
        <f t="shared" si="27"/>
        <v>142800</v>
      </c>
      <c r="E95" s="92">
        <f aca="true" t="shared" si="35" ref="E95:L95">SUM(E96:E104)</f>
        <v>0</v>
      </c>
      <c r="F95" s="92">
        <f>SUM(F96:F104)</f>
        <v>0</v>
      </c>
      <c r="G95" s="92">
        <f t="shared" si="35"/>
        <v>133800</v>
      </c>
      <c r="H95" s="92">
        <f t="shared" si="35"/>
        <v>7000</v>
      </c>
      <c r="I95" s="92">
        <f t="shared" si="35"/>
        <v>0</v>
      </c>
      <c r="J95" s="92">
        <f t="shared" si="35"/>
        <v>0</v>
      </c>
      <c r="K95" s="92">
        <f t="shared" si="35"/>
        <v>2000</v>
      </c>
      <c r="L95" s="92">
        <f t="shared" si="35"/>
        <v>0</v>
      </c>
      <c r="M95" s="92"/>
      <c r="N95" s="92"/>
    </row>
    <row r="96" spans="1:14" ht="12.75">
      <c r="A96" s="91">
        <v>3231</v>
      </c>
      <c r="B96" s="83" t="s">
        <v>151</v>
      </c>
      <c r="C96" s="82" t="s">
        <v>69</v>
      </c>
      <c r="D96" s="85">
        <f t="shared" si="27"/>
        <v>5500</v>
      </c>
      <c r="E96" s="121"/>
      <c r="F96" s="121"/>
      <c r="G96" s="123">
        <v>3500</v>
      </c>
      <c r="H96" s="123">
        <v>2000</v>
      </c>
      <c r="I96" s="123"/>
      <c r="J96" s="123"/>
      <c r="K96" s="123"/>
      <c r="L96" s="123"/>
      <c r="M96" s="97"/>
      <c r="N96" s="97"/>
    </row>
    <row r="97" spans="1:14" ht="25.5">
      <c r="A97" s="91">
        <v>3232</v>
      </c>
      <c r="B97" s="83" t="s">
        <v>152</v>
      </c>
      <c r="C97" s="82" t="s">
        <v>58</v>
      </c>
      <c r="D97" s="85">
        <f t="shared" si="27"/>
        <v>132000</v>
      </c>
      <c r="E97" s="121"/>
      <c r="F97" s="121"/>
      <c r="G97" s="123">
        <v>130000</v>
      </c>
      <c r="H97" s="123"/>
      <c r="I97" s="123"/>
      <c r="J97" s="123"/>
      <c r="K97" s="123">
        <v>2000</v>
      </c>
      <c r="L97" s="123"/>
      <c r="M97" s="97"/>
      <c r="N97" s="97"/>
    </row>
    <row r="98" spans="1:14" ht="12.75">
      <c r="A98" s="91">
        <v>3233</v>
      </c>
      <c r="B98" s="83" t="s">
        <v>153</v>
      </c>
      <c r="C98" s="82" t="s">
        <v>70</v>
      </c>
      <c r="D98" s="85">
        <f t="shared" si="27"/>
        <v>0</v>
      </c>
      <c r="E98" s="121"/>
      <c r="F98" s="121"/>
      <c r="G98" s="123"/>
      <c r="H98" s="123"/>
      <c r="I98" s="123"/>
      <c r="J98" s="123"/>
      <c r="K98" s="123"/>
      <c r="L98" s="123"/>
      <c r="M98" s="97"/>
      <c r="N98" s="97"/>
    </row>
    <row r="99" spans="1:14" ht="12.75">
      <c r="A99" s="91">
        <v>3234</v>
      </c>
      <c r="B99" s="83" t="s">
        <v>154</v>
      </c>
      <c r="C99" s="82" t="s">
        <v>71</v>
      </c>
      <c r="D99" s="85">
        <f t="shared" si="27"/>
        <v>100</v>
      </c>
      <c r="E99" s="121"/>
      <c r="F99" s="121"/>
      <c r="G99" s="123">
        <v>100</v>
      </c>
      <c r="H99" s="123"/>
      <c r="I99" s="123"/>
      <c r="J99" s="123"/>
      <c r="K99" s="123"/>
      <c r="L99" s="123"/>
      <c r="M99" s="97"/>
      <c r="N99" s="97"/>
    </row>
    <row r="100" spans="1:14" ht="12.75">
      <c r="A100" s="91">
        <v>3235</v>
      </c>
      <c r="B100" s="83" t="s">
        <v>155</v>
      </c>
      <c r="C100" s="82" t="s">
        <v>72</v>
      </c>
      <c r="D100" s="85">
        <f t="shared" si="27"/>
        <v>0</v>
      </c>
      <c r="E100" s="121"/>
      <c r="F100" s="121"/>
      <c r="G100" s="123"/>
      <c r="H100" s="123"/>
      <c r="I100" s="123"/>
      <c r="J100" s="123"/>
      <c r="K100" s="123"/>
      <c r="L100" s="123"/>
      <c r="M100" s="97"/>
      <c r="N100" s="97"/>
    </row>
    <row r="101" spans="1:14" ht="12.75">
      <c r="A101" s="91">
        <v>3236</v>
      </c>
      <c r="B101" s="83" t="s">
        <v>156</v>
      </c>
      <c r="C101" s="82" t="s">
        <v>73</v>
      </c>
      <c r="D101" s="85">
        <f t="shared" si="27"/>
        <v>0</v>
      </c>
      <c r="E101" s="121"/>
      <c r="F101" s="121"/>
      <c r="G101" s="123"/>
      <c r="H101" s="123"/>
      <c r="I101" s="123"/>
      <c r="J101" s="123"/>
      <c r="K101" s="123"/>
      <c r="L101" s="123"/>
      <c r="M101" s="97"/>
      <c r="N101" s="97"/>
    </row>
    <row r="102" spans="1:14" ht="12.75">
      <c r="A102" s="91">
        <v>3237</v>
      </c>
      <c r="B102" s="83" t="s">
        <v>157</v>
      </c>
      <c r="C102" s="82" t="s">
        <v>59</v>
      </c>
      <c r="D102" s="85">
        <f t="shared" si="27"/>
        <v>0</v>
      </c>
      <c r="E102" s="121"/>
      <c r="F102" s="121"/>
      <c r="G102" s="123"/>
      <c r="H102" s="123"/>
      <c r="I102" s="123"/>
      <c r="J102" s="123"/>
      <c r="K102" s="123"/>
      <c r="L102" s="123"/>
      <c r="M102" s="97"/>
      <c r="N102" s="97"/>
    </row>
    <row r="103" spans="1:14" ht="12.75">
      <c r="A103" s="91">
        <v>3238</v>
      </c>
      <c r="B103" s="83">
        <v>1084</v>
      </c>
      <c r="C103" s="82" t="s">
        <v>74</v>
      </c>
      <c r="D103" s="85">
        <f t="shared" si="27"/>
        <v>100</v>
      </c>
      <c r="E103" s="121"/>
      <c r="F103" s="121"/>
      <c r="G103" s="123">
        <v>100</v>
      </c>
      <c r="H103" s="123"/>
      <c r="I103" s="123"/>
      <c r="J103" s="123"/>
      <c r="K103" s="123"/>
      <c r="L103" s="123"/>
      <c r="M103" s="97"/>
      <c r="N103" s="97"/>
    </row>
    <row r="104" spans="1:14" ht="12.75">
      <c r="A104" s="91">
        <v>3239</v>
      </c>
      <c r="B104" s="83" t="s">
        <v>158</v>
      </c>
      <c r="C104" s="82" t="s">
        <v>75</v>
      </c>
      <c r="D104" s="85">
        <f t="shared" si="27"/>
        <v>5100</v>
      </c>
      <c r="E104" s="121"/>
      <c r="F104" s="121"/>
      <c r="G104" s="123">
        <v>100</v>
      </c>
      <c r="H104" s="123">
        <v>5000</v>
      </c>
      <c r="I104" s="123"/>
      <c r="J104" s="123"/>
      <c r="K104" s="123"/>
      <c r="L104" s="123"/>
      <c r="M104" s="97"/>
      <c r="N104" s="97"/>
    </row>
    <row r="105" spans="1:14" ht="25.5">
      <c r="A105" s="91">
        <v>324</v>
      </c>
      <c r="B105" s="81"/>
      <c r="C105" s="82" t="s">
        <v>76</v>
      </c>
      <c r="D105" s="85">
        <f t="shared" si="27"/>
        <v>14900</v>
      </c>
      <c r="E105" s="92">
        <f aca="true" t="shared" si="36" ref="E105:L105">SUM(E106)</f>
        <v>0</v>
      </c>
      <c r="F105" s="92">
        <f t="shared" si="36"/>
        <v>0</v>
      </c>
      <c r="G105" s="92">
        <f t="shared" si="36"/>
        <v>500</v>
      </c>
      <c r="H105" s="92">
        <f t="shared" si="36"/>
        <v>0</v>
      </c>
      <c r="I105" s="92">
        <f t="shared" si="36"/>
        <v>14400</v>
      </c>
      <c r="J105" s="92">
        <f t="shared" si="36"/>
        <v>0</v>
      </c>
      <c r="K105" s="92">
        <f t="shared" si="36"/>
        <v>0</v>
      </c>
      <c r="L105" s="92">
        <f t="shared" si="36"/>
        <v>0</v>
      </c>
      <c r="M105" s="92"/>
      <c r="N105" s="92"/>
    </row>
    <row r="106" spans="1:14" ht="25.5">
      <c r="A106" s="91">
        <v>3241</v>
      </c>
      <c r="B106" s="83" t="s">
        <v>159</v>
      </c>
      <c r="C106" s="82" t="s">
        <v>76</v>
      </c>
      <c r="D106" s="85">
        <f t="shared" si="27"/>
        <v>14900</v>
      </c>
      <c r="E106" s="121"/>
      <c r="F106" s="121"/>
      <c r="G106" s="123">
        <v>500</v>
      </c>
      <c r="H106" s="123"/>
      <c r="I106" s="123">
        <v>14400</v>
      </c>
      <c r="J106" s="123"/>
      <c r="K106" s="123"/>
      <c r="L106" s="123"/>
      <c r="M106" s="97"/>
      <c r="N106" s="97"/>
    </row>
    <row r="107" spans="1:14" ht="12.75">
      <c r="A107" s="91">
        <v>329</v>
      </c>
      <c r="B107" s="81"/>
      <c r="C107" s="82" t="s">
        <v>77</v>
      </c>
      <c r="D107" s="85">
        <f t="shared" si="27"/>
        <v>74100</v>
      </c>
      <c r="E107" s="92">
        <f aca="true" t="shared" si="37" ref="E107:L107">SUM(E108:E113)</f>
        <v>0</v>
      </c>
      <c r="F107" s="92">
        <f>SUM(F108:F113)</f>
        <v>0</v>
      </c>
      <c r="G107" s="92">
        <f t="shared" si="37"/>
        <v>30500</v>
      </c>
      <c r="H107" s="92">
        <f t="shared" si="37"/>
        <v>27000</v>
      </c>
      <c r="I107" s="92">
        <f t="shared" si="37"/>
        <v>12600</v>
      </c>
      <c r="J107" s="92">
        <f t="shared" si="37"/>
        <v>4000</v>
      </c>
      <c r="K107" s="92">
        <f t="shared" si="37"/>
        <v>0</v>
      </c>
      <c r="L107" s="92">
        <f t="shared" si="37"/>
        <v>0</v>
      </c>
      <c r="M107" s="92"/>
      <c r="N107" s="92"/>
    </row>
    <row r="108" spans="1:14" ht="25.5">
      <c r="A108" s="91">
        <v>3291</v>
      </c>
      <c r="B108" s="83">
        <v>1093</v>
      </c>
      <c r="C108" s="82" t="s">
        <v>107</v>
      </c>
      <c r="D108" s="85">
        <f t="shared" si="27"/>
        <v>0</v>
      </c>
      <c r="E108" s="121"/>
      <c r="F108" s="121"/>
      <c r="G108" s="123"/>
      <c r="H108" s="123"/>
      <c r="I108" s="123"/>
      <c r="J108" s="123"/>
      <c r="K108" s="123"/>
      <c r="L108" s="123"/>
      <c r="M108" s="97"/>
      <c r="N108" s="97"/>
    </row>
    <row r="109" spans="1:14" ht="12.75">
      <c r="A109" s="91">
        <v>3292</v>
      </c>
      <c r="B109" s="83" t="s">
        <v>160</v>
      </c>
      <c r="C109" s="82" t="s">
        <v>78</v>
      </c>
      <c r="D109" s="85">
        <f t="shared" si="27"/>
        <v>0</v>
      </c>
      <c r="E109" s="121"/>
      <c r="F109" s="121"/>
      <c r="G109" s="123"/>
      <c r="H109" s="123"/>
      <c r="I109" s="123"/>
      <c r="J109" s="123"/>
      <c r="K109" s="123"/>
      <c r="L109" s="123"/>
      <c r="M109" s="97"/>
      <c r="N109" s="97"/>
    </row>
    <row r="110" spans="1:14" ht="12.75">
      <c r="A110" s="91">
        <v>3293</v>
      </c>
      <c r="B110" s="83" t="s">
        <v>161</v>
      </c>
      <c r="C110" s="82" t="s">
        <v>79</v>
      </c>
      <c r="D110" s="85">
        <f t="shared" si="27"/>
        <v>2000</v>
      </c>
      <c r="E110" s="121"/>
      <c r="F110" s="121"/>
      <c r="G110" s="123">
        <v>2000</v>
      </c>
      <c r="H110" s="123"/>
      <c r="I110" s="123"/>
      <c r="J110" s="123"/>
      <c r="K110" s="123"/>
      <c r="L110" s="123"/>
      <c r="M110" s="97"/>
      <c r="N110" s="97"/>
    </row>
    <row r="111" spans="1:14" ht="12.75">
      <c r="A111" s="91">
        <v>3294</v>
      </c>
      <c r="B111" s="83" t="s">
        <v>162</v>
      </c>
      <c r="C111" s="93" t="s">
        <v>108</v>
      </c>
      <c r="D111" s="85">
        <f t="shared" si="27"/>
        <v>4500</v>
      </c>
      <c r="E111" s="121"/>
      <c r="F111" s="121"/>
      <c r="G111" s="123">
        <v>500</v>
      </c>
      <c r="H111" s="123"/>
      <c r="I111" s="123"/>
      <c r="J111" s="123">
        <v>4000</v>
      </c>
      <c r="K111" s="123"/>
      <c r="L111" s="123"/>
      <c r="M111" s="97"/>
      <c r="N111" s="97"/>
    </row>
    <row r="112" spans="1:14" ht="12.75">
      <c r="A112" s="91">
        <v>3295</v>
      </c>
      <c r="B112" s="83" t="s">
        <v>163</v>
      </c>
      <c r="C112" s="82" t="s">
        <v>80</v>
      </c>
      <c r="D112" s="85">
        <f t="shared" si="27"/>
        <v>14100</v>
      </c>
      <c r="E112" s="121"/>
      <c r="F112" s="121"/>
      <c r="G112" s="123">
        <v>1500</v>
      </c>
      <c r="H112" s="123"/>
      <c r="I112" s="123">
        <v>12600</v>
      </c>
      <c r="J112" s="123"/>
      <c r="K112" s="123"/>
      <c r="L112" s="123"/>
      <c r="M112" s="97"/>
      <c r="N112" s="97"/>
    </row>
    <row r="113" spans="1:14" ht="12.75">
      <c r="A113" s="91">
        <v>3299</v>
      </c>
      <c r="B113" s="83" t="s">
        <v>164</v>
      </c>
      <c r="C113" s="82" t="s">
        <v>77</v>
      </c>
      <c r="D113" s="85">
        <f t="shared" si="27"/>
        <v>53500</v>
      </c>
      <c r="E113" s="121"/>
      <c r="F113" s="121"/>
      <c r="G113" s="123">
        <v>26500</v>
      </c>
      <c r="H113" s="123">
        <v>27000</v>
      </c>
      <c r="I113" s="123"/>
      <c r="J113" s="123"/>
      <c r="K113" s="123"/>
      <c r="L113" s="123"/>
      <c r="M113" s="97"/>
      <c r="N113" s="97"/>
    </row>
    <row r="114" spans="1:14" ht="12.75">
      <c r="A114" s="91">
        <v>34</v>
      </c>
      <c r="B114" s="81"/>
      <c r="C114" s="82" t="s">
        <v>81</v>
      </c>
      <c r="D114" s="85">
        <f t="shared" si="27"/>
        <v>5400</v>
      </c>
      <c r="E114" s="92">
        <f aca="true" t="shared" si="38" ref="E114:L114">SUM(E115)</f>
        <v>0</v>
      </c>
      <c r="F114" s="92">
        <f t="shared" si="38"/>
        <v>0</v>
      </c>
      <c r="G114" s="92">
        <f t="shared" si="38"/>
        <v>5400</v>
      </c>
      <c r="H114" s="92">
        <f t="shared" si="38"/>
        <v>0</v>
      </c>
      <c r="I114" s="92">
        <f t="shared" si="38"/>
        <v>0</v>
      </c>
      <c r="J114" s="92">
        <f t="shared" si="38"/>
        <v>0</v>
      </c>
      <c r="K114" s="92">
        <f t="shared" si="38"/>
        <v>0</v>
      </c>
      <c r="L114" s="92">
        <f t="shared" si="38"/>
        <v>0</v>
      </c>
      <c r="M114" s="121">
        <v>5400</v>
      </c>
      <c r="N114" s="121">
        <v>5400</v>
      </c>
    </row>
    <row r="115" spans="1:14" ht="12.75">
      <c r="A115" s="91">
        <v>343</v>
      </c>
      <c r="B115" s="81"/>
      <c r="C115" s="82" t="s">
        <v>28</v>
      </c>
      <c r="D115" s="85">
        <f t="shared" si="27"/>
        <v>5400</v>
      </c>
      <c r="E115" s="92">
        <f aca="true" t="shared" si="39" ref="E115:L115">SUM(E116:E119)</f>
        <v>0</v>
      </c>
      <c r="F115" s="92">
        <f>SUM(F116:F119)</f>
        <v>0</v>
      </c>
      <c r="G115" s="92">
        <f t="shared" si="39"/>
        <v>5400</v>
      </c>
      <c r="H115" s="92">
        <f t="shared" si="39"/>
        <v>0</v>
      </c>
      <c r="I115" s="92">
        <f t="shared" si="39"/>
        <v>0</v>
      </c>
      <c r="J115" s="92">
        <f t="shared" si="39"/>
        <v>0</v>
      </c>
      <c r="K115" s="92">
        <f t="shared" si="39"/>
        <v>0</v>
      </c>
      <c r="L115" s="92">
        <f t="shared" si="39"/>
        <v>0</v>
      </c>
      <c r="M115" s="92"/>
      <c r="N115" s="92"/>
    </row>
    <row r="116" spans="1:14" ht="25.5">
      <c r="A116" s="91">
        <v>3431</v>
      </c>
      <c r="B116" s="83" t="s">
        <v>165</v>
      </c>
      <c r="C116" s="82" t="s">
        <v>82</v>
      </c>
      <c r="D116" s="85">
        <f t="shared" si="27"/>
        <v>5200</v>
      </c>
      <c r="E116" s="121"/>
      <c r="F116" s="121"/>
      <c r="G116" s="123">
        <v>5200</v>
      </c>
      <c r="H116" s="123"/>
      <c r="I116" s="123"/>
      <c r="J116" s="123"/>
      <c r="K116" s="123"/>
      <c r="L116" s="123"/>
      <c r="M116" s="96"/>
      <c r="N116" s="96"/>
    </row>
    <row r="117" spans="1:14" ht="25.5">
      <c r="A117" s="91">
        <v>3432</v>
      </c>
      <c r="B117" s="83" t="s">
        <v>166</v>
      </c>
      <c r="C117" s="82" t="s">
        <v>93</v>
      </c>
      <c r="D117" s="85">
        <f t="shared" si="27"/>
        <v>0</v>
      </c>
      <c r="E117" s="121"/>
      <c r="F117" s="121"/>
      <c r="G117" s="123"/>
      <c r="H117" s="123"/>
      <c r="I117" s="123"/>
      <c r="J117" s="123"/>
      <c r="K117" s="123"/>
      <c r="L117" s="123"/>
      <c r="M117" s="97"/>
      <c r="N117" s="97"/>
    </row>
    <row r="118" spans="1:14" ht="12.75">
      <c r="A118" s="91">
        <v>3433</v>
      </c>
      <c r="B118" s="83">
        <v>1116</v>
      </c>
      <c r="C118" s="82" t="s">
        <v>83</v>
      </c>
      <c r="D118" s="85">
        <f t="shared" si="27"/>
        <v>100</v>
      </c>
      <c r="E118" s="121"/>
      <c r="F118" s="121"/>
      <c r="G118" s="123">
        <v>100</v>
      </c>
      <c r="H118" s="123"/>
      <c r="I118" s="123"/>
      <c r="J118" s="123"/>
      <c r="K118" s="123"/>
      <c r="L118" s="123"/>
      <c r="M118" s="97"/>
      <c r="N118" s="97"/>
    </row>
    <row r="119" spans="1:14" ht="12.75">
      <c r="A119" s="91">
        <v>3434</v>
      </c>
      <c r="B119" s="83">
        <v>1117</v>
      </c>
      <c r="C119" s="82" t="s">
        <v>84</v>
      </c>
      <c r="D119" s="85">
        <f t="shared" si="27"/>
        <v>100</v>
      </c>
      <c r="E119" s="121"/>
      <c r="F119" s="121"/>
      <c r="G119" s="123">
        <v>100</v>
      </c>
      <c r="H119" s="123"/>
      <c r="I119" s="123"/>
      <c r="J119" s="123"/>
      <c r="K119" s="123"/>
      <c r="L119" s="123"/>
      <c r="M119" s="97"/>
      <c r="N119" s="97"/>
    </row>
    <row r="120" spans="1:14" ht="25.5">
      <c r="A120" s="173">
        <v>37</v>
      </c>
      <c r="B120" s="199"/>
      <c r="C120" s="198" t="s">
        <v>114</v>
      </c>
      <c r="D120" s="85">
        <f t="shared" si="27"/>
        <v>0</v>
      </c>
      <c r="E120" s="92">
        <f aca="true" t="shared" si="40" ref="E120:L120">SUM(E121)</f>
        <v>0</v>
      </c>
      <c r="F120" s="92">
        <f t="shared" si="40"/>
        <v>0</v>
      </c>
      <c r="G120" s="92">
        <f t="shared" si="40"/>
        <v>0</v>
      </c>
      <c r="H120" s="92">
        <f t="shared" si="40"/>
        <v>0</v>
      </c>
      <c r="I120" s="92">
        <f t="shared" si="40"/>
        <v>0</v>
      </c>
      <c r="J120" s="92">
        <f t="shared" si="40"/>
        <v>0</v>
      </c>
      <c r="K120" s="92">
        <f t="shared" si="40"/>
        <v>0</v>
      </c>
      <c r="L120" s="92">
        <f t="shared" si="40"/>
        <v>0</v>
      </c>
      <c r="M120" s="121">
        <v>0</v>
      </c>
      <c r="N120" s="121">
        <v>0</v>
      </c>
    </row>
    <row r="121" spans="1:14" ht="25.5">
      <c r="A121" s="173">
        <v>372</v>
      </c>
      <c r="B121" s="199"/>
      <c r="C121" s="198" t="s">
        <v>115</v>
      </c>
      <c r="D121" s="85">
        <f t="shared" si="27"/>
        <v>0</v>
      </c>
      <c r="E121" s="92">
        <f aca="true" t="shared" si="41" ref="E121:L121">SUM(E122:E122)</f>
        <v>0</v>
      </c>
      <c r="F121" s="92">
        <f t="shared" si="41"/>
        <v>0</v>
      </c>
      <c r="G121" s="92">
        <f t="shared" si="41"/>
        <v>0</v>
      </c>
      <c r="H121" s="92">
        <f t="shared" si="41"/>
        <v>0</v>
      </c>
      <c r="I121" s="92">
        <f t="shared" si="41"/>
        <v>0</v>
      </c>
      <c r="J121" s="92">
        <f t="shared" si="41"/>
        <v>0</v>
      </c>
      <c r="K121" s="92">
        <f t="shared" si="41"/>
        <v>0</v>
      </c>
      <c r="L121" s="92">
        <f t="shared" si="41"/>
        <v>0</v>
      </c>
      <c r="M121" s="92"/>
      <c r="N121" s="92"/>
    </row>
    <row r="122" spans="1:14" ht="25.5">
      <c r="A122" s="173">
        <v>3722</v>
      </c>
      <c r="B122" s="199" t="s">
        <v>167</v>
      </c>
      <c r="C122" s="198" t="s">
        <v>181</v>
      </c>
      <c r="D122" s="85">
        <f t="shared" si="27"/>
        <v>0</v>
      </c>
      <c r="E122" s="121"/>
      <c r="F122" s="121"/>
      <c r="G122" s="123"/>
      <c r="H122" s="123"/>
      <c r="I122" s="123"/>
      <c r="J122" s="123"/>
      <c r="K122" s="123"/>
      <c r="L122" s="123"/>
      <c r="M122" s="97"/>
      <c r="N122" s="97"/>
    </row>
    <row r="123" spans="1:14" ht="25.5">
      <c r="A123" s="173">
        <v>3723</v>
      </c>
      <c r="B123" s="199">
        <v>1121</v>
      </c>
      <c r="C123" s="198" t="s">
        <v>116</v>
      </c>
      <c r="D123" s="85">
        <f t="shared" si="27"/>
        <v>0</v>
      </c>
      <c r="E123" s="121"/>
      <c r="F123" s="121"/>
      <c r="G123" s="123"/>
      <c r="H123" s="123"/>
      <c r="I123" s="123"/>
      <c r="J123" s="123"/>
      <c r="K123" s="123"/>
      <c r="L123" s="123"/>
      <c r="M123" s="97"/>
      <c r="N123" s="97"/>
    </row>
    <row r="124" spans="1:14" ht="12.75">
      <c r="A124" s="91">
        <v>38</v>
      </c>
      <c r="B124" s="81"/>
      <c r="C124" s="94" t="s">
        <v>85</v>
      </c>
      <c r="D124" s="85">
        <f t="shared" si="27"/>
        <v>0</v>
      </c>
      <c r="E124" s="92">
        <f aca="true" t="shared" si="42" ref="E124:L124">SUM(E125)</f>
        <v>0</v>
      </c>
      <c r="F124" s="92">
        <f t="shared" si="42"/>
        <v>0</v>
      </c>
      <c r="G124" s="92">
        <f t="shared" si="42"/>
        <v>0</v>
      </c>
      <c r="H124" s="92">
        <f t="shared" si="42"/>
        <v>0</v>
      </c>
      <c r="I124" s="92">
        <f t="shared" si="42"/>
        <v>0</v>
      </c>
      <c r="J124" s="92">
        <f t="shared" si="42"/>
        <v>0</v>
      </c>
      <c r="K124" s="92">
        <f t="shared" si="42"/>
        <v>0</v>
      </c>
      <c r="L124" s="92">
        <f t="shared" si="42"/>
        <v>0</v>
      </c>
      <c r="M124" s="121">
        <v>0</v>
      </c>
      <c r="N124" s="121">
        <v>0</v>
      </c>
    </row>
    <row r="125" spans="1:14" ht="12.75">
      <c r="A125" s="91">
        <v>381</v>
      </c>
      <c r="B125" s="83"/>
      <c r="C125" s="93" t="s">
        <v>86</v>
      </c>
      <c r="D125" s="85">
        <f t="shared" si="27"/>
        <v>0</v>
      </c>
      <c r="E125" s="92">
        <f aca="true" t="shared" si="43" ref="E125:L125">SUM(E126:E126)</f>
        <v>0</v>
      </c>
      <c r="F125" s="92">
        <f t="shared" si="43"/>
        <v>0</v>
      </c>
      <c r="G125" s="92">
        <f t="shared" si="43"/>
        <v>0</v>
      </c>
      <c r="H125" s="92">
        <f t="shared" si="43"/>
        <v>0</v>
      </c>
      <c r="I125" s="92">
        <f t="shared" si="43"/>
        <v>0</v>
      </c>
      <c r="J125" s="92">
        <f t="shared" si="43"/>
        <v>0</v>
      </c>
      <c r="K125" s="92">
        <f t="shared" si="43"/>
        <v>0</v>
      </c>
      <c r="L125" s="92">
        <f t="shared" si="43"/>
        <v>0</v>
      </c>
      <c r="M125" s="92"/>
      <c r="N125" s="92"/>
    </row>
    <row r="126" spans="1:14" ht="12.75">
      <c r="A126" s="91">
        <v>3811</v>
      </c>
      <c r="B126" s="81">
        <v>1122</v>
      </c>
      <c r="C126" s="93" t="s">
        <v>87</v>
      </c>
      <c r="D126" s="85">
        <f t="shared" si="27"/>
        <v>0</v>
      </c>
      <c r="E126" s="121"/>
      <c r="F126" s="121"/>
      <c r="G126" s="123"/>
      <c r="H126" s="123"/>
      <c r="I126" s="123"/>
      <c r="J126" s="123"/>
      <c r="K126" s="123"/>
      <c r="L126" s="123"/>
      <c r="M126" s="97"/>
      <c r="N126" s="97"/>
    </row>
    <row r="127" spans="1:14" ht="12.75">
      <c r="A127" s="91">
        <v>4</v>
      </c>
      <c r="B127" s="81"/>
      <c r="C127" s="82" t="s">
        <v>29</v>
      </c>
      <c r="D127" s="85">
        <f t="shared" si="27"/>
        <v>8000</v>
      </c>
      <c r="E127" s="92">
        <f aca="true" t="shared" si="44" ref="E127:N127">SUM(E131)</f>
        <v>0</v>
      </c>
      <c r="F127" s="92">
        <f>SUM(F131)</f>
        <v>0</v>
      </c>
      <c r="G127" s="92">
        <f t="shared" si="44"/>
        <v>8000</v>
      </c>
      <c r="H127" s="92">
        <f t="shared" si="44"/>
        <v>0</v>
      </c>
      <c r="I127" s="92">
        <f t="shared" si="44"/>
        <v>0</v>
      </c>
      <c r="J127" s="92">
        <f t="shared" si="44"/>
        <v>0</v>
      </c>
      <c r="K127" s="92">
        <f t="shared" si="44"/>
        <v>0</v>
      </c>
      <c r="L127" s="92">
        <f t="shared" si="44"/>
        <v>0</v>
      </c>
      <c r="M127" s="92">
        <f t="shared" si="44"/>
        <v>8000</v>
      </c>
      <c r="N127" s="92">
        <f t="shared" si="44"/>
        <v>8000</v>
      </c>
    </row>
    <row r="128" spans="1:14" ht="25.5">
      <c r="A128" s="91">
        <v>41</v>
      </c>
      <c r="B128" s="83"/>
      <c r="C128" s="82" t="s">
        <v>94</v>
      </c>
      <c r="D128" s="85">
        <f t="shared" si="27"/>
        <v>0</v>
      </c>
      <c r="E128" s="92">
        <f aca="true" t="shared" si="45" ref="E128:L128">SUM(E129)</f>
        <v>0</v>
      </c>
      <c r="F128" s="92">
        <f t="shared" si="45"/>
        <v>0</v>
      </c>
      <c r="G128" s="92">
        <f t="shared" si="45"/>
        <v>0</v>
      </c>
      <c r="H128" s="92">
        <f t="shared" si="45"/>
        <v>0</v>
      </c>
      <c r="I128" s="92">
        <f t="shared" si="45"/>
        <v>0</v>
      </c>
      <c r="J128" s="92">
        <f t="shared" si="45"/>
        <v>0</v>
      </c>
      <c r="K128" s="92">
        <f t="shared" si="45"/>
        <v>0</v>
      </c>
      <c r="L128" s="92">
        <f t="shared" si="45"/>
        <v>0</v>
      </c>
      <c r="M128" s="121">
        <v>0</v>
      </c>
      <c r="N128" s="121">
        <v>0</v>
      </c>
    </row>
    <row r="129" spans="1:14" ht="12.75">
      <c r="A129" s="91">
        <v>412</v>
      </c>
      <c r="B129" s="81"/>
      <c r="C129" s="82" t="s">
        <v>95</v>
      </c>
      <c r="D129" s="85">
        <f t="shared" si="27"/>
        <v>0</v>
      </c>
      <c r="E129" s="92">
        <f aca="true" t="shared" si="46" ref="E129:L129">SUM(E130:E130)</f>
        <v>0</v>
      </c>
      <c r="F129" s="92">
        <f t="shared" si="46"/>
        <v>0</v>
      </c>
      <c r="G129" s="92">
        <f t="shared" si="46"/>
        <v>0</v>
      </c>
      <c r="H129" s="92">
        <f t="shared" si="46"/>
        <v>0</v>
      </c>
      <c r="I129" s="92">
        <f t="shared" si="46"/>
        <v>0</v>
      </c>
      <c r="J129" s="92">
        <f t="shared" si="46"/>
        <v>0</v>
      </c>
      <c r="K129" s="92">
        <f t="shared" si="46"/>
        <v>0</v>
      </c>
      <c r="L129" s="92">
        <f t="shared" si="46"/>
        <v>0</v>
      </c>
      <c r="M129" s="92"/>
      <c r="N129" s="92"/>
    </row>
    <row r="130" spans="1:14" ht="12.75">
      <c r="A130" s="91">
        <v>4123</v>
      </c>
      <c r="B130" s="81">
        <v>1123</v>
      </c>
      <c r="C130" s="82" t="s">
        <v>96</v>
      </c>
      <c r="D130" s="85">
        <f t="shared" si="27"/>
        <v>0</v>
      </c>
      <c r="E130" s="121"/>
      <c r="F130" s="121"/>
      <c r="G130" s="123"/>
      <c r="H130" s="123"/>
      <c r="I130" s="123"/>
      <c r="J130" s="123"/>
      <c r="K130" s="123"/>
      <c r="L130" s="123"/>
      <c r="M130" s="97"/>
      <c r="N130" s="97"/>
    </row>
    <row r="131" spans="1:14" ht="25.5">
      <c r="A131" s="106">
        <v>42</v>
      </c>
      <c r="B131" s="98"/>
      <c r="C131" s="82" t="s">
        <v>50</v>
      </c>
      <c r="D131" s="85">
        <f t="shared" si="27"/>
        <v>8000</v>
      </c>
      <c r="E131" s="92">
        <f aca="true" t="shared" si="47" ref="E131:L131">SUM(E132,E140,E141)</f>
        <v>0</v>
      </c>
      <c r="F131" s="92">
        <f t="shared" si="47"/>
        <v>0</v>
      </c>
      <c r="G131" s="92">
        <f t="shared" si="47"/>
        <v>8000</v>
      </c>
      <c r="H131" s="92">
        <f t="shared" si="47"/>
        <v>0</v>
      </c>
      <c r="I131" s="92">
        <f t="shared" si="47"/>
        <v>0</v>
      </c>
      <c r="J131" s="92">
        <f t="shared" si="47"/>
        <v>0</v>
      </c>
      <c r="K131" s="92">
        <f t="shared" si="47"/>
        <v>0</v>
      </c>
      <c r="L131" s="92">
        <f t="shared" si="47"/>
        <v>0</v>
      </c>
      <c r="M131" s="121">
        <v>8000</v>
      </c>
      <c r="N131" s="121">
        <v>8000</v>
      </c>
    </row>
    <row r="132" spans="1:14" ht="12.75">
      <c r="A132" s="91">
        <v>422</v>
      </c>
      <c r="B132" s="81"/>
      <c r="C132" s="82" t="s">
        <v>52</v>
      </c>
      <c r="D132" s="85">
        <f t="shared" si="27"/>
        <v>5000</v>
      </c>
      <c r="E132" s="92">
        <f aca="true" t="shared" si="48" ref="E132:L132">SUM(E133:E139)</f>
        <v>0</v>
      </c>
      <c r="F132" s="92">
        <f>SUM(F133:F139)</f>
        <v>0</v>
      </c>
      <c r="G132" s="92">
        <f t="shared" si="48"/>
        <v>5000</v>
      </c>
      <c r="H132" s="92">
        <f t="shared" si="48"/>
        <v>0</v>
      </c>
      <c r="I132" s="92">
        <f t="shared" si="48"/>
        <v>0</v>
      </c>
      <c r="J132" s="92">
        <f t="shared" si="48"/>
        <v>0</v>
      </c>
      <c r="K132" s="92">
        <f t="shared" si="48"/>
        <v>0</v>
      </c>
      <c r="L132" s="92">
        <f t="shared" si="48"/>
        <v>0</v>
      </c>
      <c r="M132" s="92"/>
      <c r="N132" s="92"/>
    </row>
    <row r="133" spans="1:14" ht="12.75">
      <c r="A133" s="91">
        <v>4221</v>
      </c>
      <c r="B133" s="81" t="s">
        <v>168</v>
      </c>
      <c r="C133" s="82" t="s">
        <v>53</v>
      </c>
      <c r="D133" s="85">
        <f t="shared" si="27"/>
        <v>5000</v>
      </c>
      <c r="E133" s="121"/>
      <c r="F133" s="121"/>
      <c r="G133" s="123">
        <v>5000</v>
      </c>
      <c r="H133" s="123"/>
      <c r="I133" s="123"/>
      <c r="J133" s="123"/>
      <c r="K133" s="123"/>
      <c r="L133" s="123"/>
      <c r="M133" s="97"/>
      <c r="N133" s="97"/>
    </row>
    <row r="134" spans="1:14" ht="12.75">
      <c r="A134" s="91">
        <v>4222</v>
      </c>
      <c r="B134" s="83" t="s">
        <v>169</v>
      </c>
      <c r="C134" s="82" t="s">
        <v>54</v>
      </c>
      <c r="D134" s="85">
        <f t="shared" si="27"/>
        <v>0</v>
      </c>
      <c r="E134" s="121"/>
      <c r="F134" s="121"/>
      <c r="G134" s="123"/>
      <c r="H134" s="123"/>
      <c r="I134" s="123"/>
      <c r="J134" s="123"/>
      <c r="K134" s="123"/>
      <c r="L134" s="123"/>
      <c r="M134" s="97"/>
      <c r="N134" s="97"/>
    </row>
    <row r="135" spans="1:14" ht="12.75">
      <c r="A135" s="91">
        <v>4223</v>
      </c>
      <c r="B135" s="83" t="s">
        <v>170</v>
      </c>
      <c r="C135" s="82" t="s">
        <v>55</v>
      </c>
      <c r="D135" s="85">
        <f t="shared" si="27"/>
        <v>0</v>
      </c>
      <c r="E135" s="121"/>
      <c r="F135" s="121"/>
      <c r="G135" s="123"/>
      <c r="H135" s="123"/>
      <c r="I135" s="123"/>
      <c r="J135" s="123"/>
      <c r="K135" s="123"/>
      <c r="L135" s="123"/>
      <c r="M135" s="97"/>
      <c r="N135" s="97"/>
    </row>
    <row r="136" spans="1:14" ht="12.75">
      <c r="A136" s="91">
        <v>4224</v>
      </c>
      <c r="B136" s="83" t="s">
        <v>171</v>
      </c>
      <c r="C136" s="82" t="s">
        <v>97</v>
      </c>
      <c r="D136" s="85">
        <f t="shared" si="27"/>
        <v>0</v>
      </c>
      <c r="E136" s="121"/>
      <c r="F136" s="121"/>
      <c r="G136" s="123"/>
      <c r="H136" s="123"/>
      <c r="I136" s="123"/>
      <c r="J136" s="123"/>
      <c r="K136" s="123"/>
      <c r="L136" s="123"/>
      <c r="M136" s="97"/>
      <c r="N136" s="97"/>
    </row>
    <row r="137" spans="1:14" ht="12.75">
      <c r="A137" s="91">
        <v>4225</v>
      </c>
      <c r="B137" s="83" t="s">
        <v>172</v>
      </c>
      <c r="C137" s="82" t="s">
        <v>98</v>
      </c>
      <c r="D137" s="85">
        <f aca="true" t="shared" si="49" ref="D137:D142">SUM(E137:L137)</f>
        <v>0</v>
      </c>
      <c r="E137" s="121"/>
      <c r="F137" s="121"/>
      <c r="G137" s="123"/>
      <c r="H137" s="123"/>
      <c r="I137" s="123"/>
      <c r="J137" s="123"/>
      <c r="K137" s="123"/>
      <c r="L137" s="123"/>
      <c r="M137" s="97"/>
      <c r="N137" s="97"/>
    </row>
    <row r="138" spans="1:14" ht="12.75">
      <c r="A138" s="91">
        <v>4226</v>
      </c>
      <c r="B138" s="83" t="s">
        <v>173</v>
      </c>
      <c r="C138" s="82" t="s">
        <v>56</v>
      </c>
      <c r="D138" s="85">
        <f t="shared" si="49"/>
        <v>0</v>
      </c>
      <c r="E138" s="121"/>
      <c r="F138" s="121"/>
      <c r="G138" s="123"/>
      <c r="H138" s="123"/>
      <c r="I138" s="123"/>
      <c r="J138" s="123"/>
      <c r="K138" s="123"/>
      <c r="L138" s="123"/>
      <c r="M138" s="97"/>
      <c r="N138" s="97"/>
    </row>
    <row r="139" spans="1:14" ht="25.5">
      <c r="A139" s="91">
        <v>4227</v>
      </c>
      <c r="B139" s="83" t="s">
        <v>174</v>
      </c>
      <c r="C139" s="82" t="s">
        <v>57</v>
      </c>
      <c r="D139" s="85">
        <f t="shared" si="49"/>
        <v>0</v>
      </c>
      <c r="E139" s="121"/>
      <c r="F139" s="121"/>
      <c r="G139" s="123"/>
      <c r="H139" s="123"/>
      <c r="I139" s="123"/>
      <c r="J139" s="123"/>
      <c r="K139" s="123"/>
      <c r="L139" s="123"/>
      <c r="M139" s="97"/>
      <c r="N139" s="97"/>
    </row>
    <row r="140" spans="1:14" ht="12.75">
      <c r="A140" s="91"/>
      <c r="B140" s="81"/>
      <c r="C140" s="82"/>
      <c r="D140" s="85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1:14" ht="25.5">
      <c r="A141" s="91">
        <v>424</v>
      </c>
      <c r="B141" s="81"/>
      <c r="C141" s="82" t="s">
        <v>99</v>
      </c>
      <c r="D141" s="85">
        <f t="shared" si="49"/>
        <v>3000</v>
      </c>
      <c r="E141" s="92">
        <f aca="true" t="shared" si="50" ref="E141:L141">SUM(E142)</f>
        <v>0</v>
      </c>
      <c r="F141" s="92">
        <f t="shared" si="50"/>
        <v>0</v>
      </c>
      <c r="G141" s="92">
        <f t="shared" si="50"/>
        <v>3000</v>
      </c>
      <c r="H141" s="92">
        <f t="shared" si="50"/>
        <v>0</v>
      </c>
      <c r="I141" s="92">
        <f t="shared" si="50"/>
        <v>0</v>
      </c>
      <c r="J141" s="92">
        <f t="shared" si="50"/>
        <v>0</v>
      </c>
      <c r="K141" s="92">
        <f t="shared" si="50"/>
        <v>0</v>
      </c>
      <c r="L141" s="92">
        <f t="shared" si="50"/>
        <v>0</v>
      </c>
      <c r="M141" s="92"/>
      <c r="N141" s="92"/>
    </row>
    <row r="142" spans="1:14" ht="12.75">
      <c r="A142" s="91">
        <v>4241</v>
      </c>
      <c r="B142" s="81" t="s">
        <v>175</v>
      </c>
      <c r="C142" s="82" t="s">
        <v>100</v>
      </c>
      <c r="D142" s="85">
        <f t="shared" si="49"/>
        <v>3000</v>
      </c>
      <c r="E142" s="121"/>
      <c r="F142" s="121"/>
      <c r="G142" s="123">
        <v>3000</v>
      </c>
      <c r="H142" s="123"/>
      <c r="I142" s="123"/>
      <c r="J142" s="123"/>
      <c r="K142" s="123"/>
      <c r="L142" s="123"/>
      <c r="M142" s="97"/>
      <c r="N142" s="97"/>
    </row>
    <row r="143" spans="1:14" ht="12.75">
      <c r="A143" s="90"/>
      <c r="B143" s="81"/>
      <c r="C143" s="84"/>
      <c r="D143" s="85"/>
      <c r="E143" s="85"/>
      <c r="F143" s="85"/>
      <c r="G143" s="97"/>
      <c r="H143" s="97"/>
      <c r="I143" s="97"/>
      <c r="J143" s="97"/>
      <c r="K143" s="97"/>
      <c r="L143" s="97"/>
      <c r="M143" s="97"/>
      <c r="N143" s="97"/>
    </row>
    <row r="144" spans="1:14" ht="25.5">
      <c r="A144" s="200" t="s">
        <v>182</v>
      </c>
      <c r="B144" s="201"/>
      <c r="C144" s="202" t="s">
        <v>183</v>
      </c>
      <c r="D144" s="86">
        <f aca="true" t="shared" si="51" ref="D144:D149">SUM(E144:L144)</f>
        <v>534592</v>
      </c>
      <c r="E144" s="86">
        <f aca="true" t="shared" si="52" ref="E144:N144">SUM(E145,E151,E157,E183,E202,E208,E214)</f>
        <v>534592</v>
      </c>
      <c r="F144" s="86">
        <f t="shared" si="52"/>
        <v>0</v>
      </c>
      <c r="G144" s="86">
        <f t="shared" si="52"/>
        <v>0</v>
      </c>
      <c r="H144" s="86">
        <f t="shared" si="52"/>
        <v>0</v>
      </c>
      <c r="I144" s="86">
        <f t="shared" si="52"/>
        <v>0</v>
      </c>
      <c r="J144" s="86">
        <f t="shared" si="52"/>
        <v>0</v>
      </c>
      <c r="K144" s="86">
        <f t="shared" si="52"/>
        <v>0</v>
      </c>
      <c r="L144" s="86">
        <f t="shared" si="52"/>
        <v>0</v>
      </c>
      <c r="M144" s="86">
        <f t="shared" si="52"/>
        <v>534592</v>
      </c>
      <c r="N144" s="86">
        <f t="shared" si="52"/>
        <v>534592</v>
      </c>
    </row>
    <row r="145" spans="1:14" ht="38.25">
      <c r="A145" s="102" t="s">
        <v>189</v>
      </c>
      <c r="B145" s="167"/>
      <c r="C145" s="80" t="s">
        <v>109</v>
      </c>
      <c r="D145" s="87">
        <f t="shared" si="51"/>
        <v>1700</v>
      </c>
      <c r="E145" s="87">
        <f aca="true" t="shared" si="53" ref="E145:N148">SUM(E146)</f>
        <v>1700</v>
      </c>
      <c r="F145" s="87">
        <f t="shared" si="53"/>
        <v>0</v>
      </c>
      <c r="G145" s="87">
        <f t="shared" si="53"/>
        <v>0</v>
      </c>
      <c r="H145" s="87">
        <f t="shared" si="53"/>
        <v>0</v>
      </c>
      <c r="I145" s="87">
        <f t="shared" si="53"/>
        <v>0</v>
      </c>
      <c r="J145" s="87">
        <f t="shared" si="53"/>
        <v>0</v>
      </c>
      <c r="K145" s="87">
        <f t="shared" si="53"/>
        <v>0</v>
      </c>
      <c r="L145" s="87">
        <f t="shared" si="53"/>
        <v>0</v>
      </c>
      <c r="M145" s="87">
        <f t="shared" si="53"/>
        <v>1700</v>
      </c>
      <c r="N145" s="87">
        <f t="shared" si="53"/>
        <v>1700</v>
      </c>
    </row>
    <row r="146" spans="1:14" ht="12.75">
      <c r="A146" s="90">
        <v>4</v>
      </c>
      <c r="B146" s="100"/>
      <c r="C146" s="84" t="s">
        <v>29</v>
      </c>
      <c r="D146" s="85">
        <f t="shared" si="51"/>
        <v>1700</v>
      </c>
      <c r="E146" s="85">
        <f t="shared" si="53"/>
        <v>1700</v>
      </c>
      <c r="F146" s="85">
        <f t="shared" si="53"/>
        <v>0</v>
      </c>
      <c r="G146" s="85">
        <f t="shared" si="53"/>
        <v>0</v>
      </c>
      <c r="H146" s="85">
        <f t="shared" si="53"/>
        <v>0</v>
      </c>
      <c r="I146" s="85">
        <f t="shared" si="53"/>
        <v>0</v>
      </c>
      <c r="J146" s="85">
        <f t="shared" si="53"/>
        <v>0</v>
      </c>
      <c r="K146" s="85">
        <f t="shared" si="53"/>
        <v>0</v>
      </c>
      <c r="L146" s="85">
        <f t="shared" si="53"/>
        <v>0</v>
      </c>
      <c r="M146" s="85">
        <f t="shared" si="53"/>
        <v>1700</v>
      </c>
      <c r="N146" s="85">
        <f t="shared" si="53"/>
        <v>1700</v>
      </c>
    </row>
    <row r="147" spans="1:15" ht="25.5">
      <c r="A147" s="90">
        <v>42</v>
      </c>
      <c r="B147" s="100"/>
      <c r="C147" s="84" t="s">
        <v>50</v>
      </c>
      <c r="D147" s="85">
        <f t="shared" si="51"/>
        <v>1700</v>
      </c>
      <c r="E147" s="85">
        <f t="shared" si="53"/>
        <v>1700</v>
      </c>
      <c r="F147" s="85">
        <f t="shared" si="53"/>
        <v>0</v>
      </c>
      <c r="G147" s="85">
        <f t="shared" si="53"/>
        <v>0</v>
      </c>
      <c r="H147" s="85">
        <f t="shared" si="53"/>
        <v>0</v>
      </c>
      <c r="I147" s="85">
        <f t="shared" si="53"/>
        <v>0</v>
      </c>
      <c r="J147" s="85">
        <f t="shared" si="53"/>
        <v>0</v>
      </c>
      <c r="K147" s="85">
        <f t="shared" si="53"/>
        <v>0</v>
      </c>
      <c r="L147" s="85">
        <f t="shared" si="53"/>
        <v>0</v>
      </c>
      <c r="M147" s="121">
        <v>1700</v>
      </c>
      <c r="N147" s="121">
        <v>1700</v>
      </c>
      <c r="O147" s="1">
        <v>0</v>
      </c>
    </row>
    <row r="148" spans="1:14" ht="25.5">
      <c r="A148" s="90">
        <v>424</v>
      </c>
      <c r="B148" s="100"/>
      <c r="C148" s="84" t="s">
        <v>99</v>
      </c>
      <c r="D148" s="85">
        <f t="shared" si="51"/>
        <v>1700</v>
      </c>
      <c r="E148" s="85">
        <f t="shared" si="53"/>
        <v>1700</v>
      </c>
      <c r="F148" s="85">
        <f t="shared" si="53"/>
        <v>0</v>
      </c>
      <c r="G148" s="85">
        <f t="shared" si="53"/>
        <v>0</v>
      </c>
      <c r="H148" s="85">
        <f t="shared" si="53"/>
        <v>0</v>
      </c>
      <c r="I148" s="85">
        <f t="shared" si="53"/>
        <v>0</v>
      </c>
      <c r="J148" s="85">
        <f t="shared" si="53"/>
        <v>0</v>
      </c>
      <c r="K148" s="85">
        <f t="shared" si="53"/>
        <v>0</v>
      </c>
      <c r="L148" s="85">
        <f t="shared" si="53"/>
        <v>0</v>
      </c>
      <c r="M148" s="85"/>
      <c r="N148" s="85"/>
    </row>
    <row r="149" spans="1:14" ht="12.75">
      <c r="A149" s="195">
        <v>4241</v>
      </c>
      <c r="B149" s="194">
        <v>1333</v>
      </c>
      <c r="C149" s="84" t="s">
        <v>100</v>
      </c>
      <c r="D149" s="85">
        <f t="shared" si="51"/>
        <v>1700</v>
      </c>
      <c r="E149" s="121">
        <v>1700</v>
      </c>
      <c r="F149" s="121"/>
      <c r="G149" s="124"/>
      <c r="H149" s="124"/>
      <c r="I149" s="124"/>
      <c r="J149" s="124"/>
      <c r="K149" s="124"/>
      <c r="L149" s="124"/>
      <c r="M149" s="105"/>
      <c r="N149" s="105"/>
    </row>
    <row r="150" spans="1:14" ht="12.75">
      <c r="A150" s="90"/>
      <c r="B150" s="100"/>
      <c r="C150" s="84"/>
      <c r="D150" s="85"/>
      <c r="E150" s="85"/>
      <c r="F150" s="85"/>
      <c r="G150" s="105"/>
      <c r="H150" s="105"/>
      <c r="I150" s="105"/>
      <c r="J150" s="105"/>
      <c r="K150" s="105"/>
      <c r="L150" s="105"/>
      <c r="M150" s="105"/>
      <c r="N150" s="105"/>
    </row>
    <row r="151" spans="1:14" ht="16.5" customHeight="1">
      <c r="A151" s="102" t="s">
        <v>188</v>
      </c>
      <c r="B151" s="167"/>
      <c r="C151" s="80" t="s">
        <v>110</v>
      </c>
      <c r="D151" s="87">
        <f>SUM(E151:L151)</f>
        <v>440000</v>
      </c>
      <c r="E151" s="87">
        <f aca="true" t="shared" si="54" ref="E151:N152">SUM(E152)</f>
        <v>440000</v>
      </c>
      <c r="F151" s="87">
        <f t="shared" si="54"/>
        <v>0</v>
      </c>
      <c r="G151" s="87">
        <f t="shared" si="54"/>
        <v>0</v>
      </c>
      <c r="H151" s="87">
        <f t="shared" si="54"/>
        <v>0</v>
      </c>
      <c r="I151" s="87">
        <f t="shared" si="54"/>
        <v>0</v>
      </c>
      <c r="J151" s="87">
        <f t="shared" si="54"/>
        <v>0</v>
      </c>
      <c r="K151" s="87">
        <f t="shared" si="54"/>
        <v>0</v>
      </c>
      <c r="L151" s="87">
        <f t="shared" si="54"/>
        <v>0</v>
      </c>
      <c r="M151" s="87">
        <f t="shared" si="54"/>
        <v>440000</v>
      </c>
      <c r="N151" s="87">
        <f t="shared" si="54"/>
        <v>440000</v>
      </c>
    </row>
    <row r="152" spans="1:14" ht="12.75">
      <c r="A152" s="90">
        <v>3</v>
      </c>
      <c r="B152" s="100"/>
      <c r="C152" s="84" t="s">
        <v>48</v>
      </c>
      <c r="D152" s="85">
        <f>SUM(E152:L152)</f>
        <v>440000</v>
      </c>
      <c r="E152" s="85">
        <f>SUM(E153)</f>
        <v>440000</v>
      </c>
      <c r="F152" s="85">
        <f t="shared" si="54"/>
        <v>0</v>
      </c>
      <c r="G152" s="85">
        <f t="shared" si="54"/>
        <v>0</v>
      </c>
      <c r="H152" s="85">
        <f t="shared" si="54"/>
        <v>0</v>
      </c>
      <c r="I152" s="85">
        <f t="shared" si="54"/>
        <v>0</v>
      </c>
      <c r="J152" s="85">
        <f t="shared" si="54"/>
        <v>0</v>
      </c>
      <c r="K152" s="85">
        <f t="shared" si="54"/>
        <v>0</v>
      </c>
      <c r="L152" s="85">
        <f t="shared" si="54"/>
        <v>0</v>
      </c>
      <c r="M152" s="85">
        <f t="shared" si="54"/>
        <v>440000</v>
      </c>
      <c r="N152" s="85">
        <f t="shared" si="54"/>
        <v>440000</v>
      </c>
    </row>
    <row r="153" spans="1:14" ht="12.75">
      <c r="A153" s="90">
        <v>32</v>
      </c>
      <c r="B153" s="100"/>
      <c r="C153" s="84" t="s">
        <v>24</v>
      </c>
      <c r="D153" s="85">
        <f>SUM(E153:L153)</f>
        <v>440000</v>
      </c>
      <c r="E153" s="85">
        <f aca="true" t="shared" si="55" ref="E153:L154">SUM(E154)</f>
        <v>440000</v>
      </c>
      <c r="F153" s="85">
        <f t="shared" si="55"/>
        <v>0</v>
      </c>
      <c r="G153" s="85">
        <f t="shared" si="55"/>
        <v>0</v>
      </c>
      <c r="H153" s="85">
        <f t="shared" si="55"/>
        <v>0</v>
      </c>
      <c r="I153" s="85">
        <f t="shared" si="55"/>
        <v>0</v>
      </c>
      <c r="J153" s="85">
        <f t="shared" si="55"/>
        <v>0</v>
      </c>
      <c r="K153" s="85">
        <f t="shared" si="55"/>
        <v>0</v>
      </c>
      <c r="L153" s="85">
        <f t="shared" si="55"/>
        <v>0</v>
      </c>
      <c r="M153" s="121">
        <v>440000</v>
      </c>
      <c r="N153" s="121">
        <v>440000</v>
      </c>
    </row>
    <row r="154" spans="1:14" ht="12.75">
      <c r="A154" s="90">
        <v>322</v>
      </c>
      <c r="B154" s="100"/>
      <c r="C154" s="84" t="s">
        <v>26</v>
      </c>
      <c r="D154" s="85">
        <f>SUM(E154:L154)</f>
        <v>440000</v>
      </c>
      <c r="E154" s="85">
        <f t="shared" si="55"/>
        <v>440000</v>
      </c>
      <c r="F154" s="85">
        <f t="shared" si="55"/>
        <v>0</v>
      </c>
      <c r="G154" s="85">
        <f t="shared" si="55"/>
        <v>0</v>
      </c>
      <c r="H154" s="85">
        <f t="shared" si="55"/>
        <v>0</v>
      </c>
      <c r="I154" s="85">
        <f t="shared" si="55"/>
        <v>0</v>
      </c>
      <c r="J154" s="85">
        <f t="shared" si="55"/>
        <v>0</v>
      </c>
      <c r="K154" s="85">
        <f t="shared" si="55"/>
        <v>0</v>
      </c>
      <c r="L154" s="85">
        <f t="shared" si="55"/>
        <v>0</v>
      </c>
      <c r="M154" s="85"/>
      <c r="N154" s="85"/>
    </row>
    <row r="155" spans="1:14" ht="12.75">
      <c r="A155" s="195">
        <v>3222</v>
      </c>
      <c r="B155" s="194">
        <v>1334</v>
      </c>
      <c r="C155" s="84" t="s">
        <v>64</v>
      </c>
      <c r="D155" s="85">
        <f>SUM(E155:L155)</f>
        <v>440000</v>
      </c>
      <c r="E155" s="121">
        <v>440000</v>
      </c>
      <c r="F155" s="121"/>
      <c r="G155" s="124"/>
      <c r="H155" s="124"/>
      <c r="I155" s="124"/>
      <c r="J155" s="124"/>
      <c r="K155" s="124"/>
      <c r="L155" s="124"/>
      <c r="M155" s="105"/>
      <c r="N155" s="105"/>
    </row>
    <row r="156" spans="1:14" ht="12.75">
      <c r="A156" s="90"/>
      <c r="B156" s="100"/>
      <c r="C156" s="84"/>
      <c r="D156" s="85"/>
      <c r="E156" s="85"/>
      <c r="F156" s="85"/>
      <c r="G156" s="105"/>
      <c r="H156" s="105"/>
      <c r="I156" s="105"/>
      <c r="J156" s="105"/>
      <c r="K156" s="105"/>
      <c r="L156" s="105"/>
      <c r="M156" s="105"/>
      <c r="N156" s="105"/>
    </row>
    <row r="157" spans="1:14" ht="12.75">
      <c r="A157" s="102" t="s">
        <v>187</v>
      </c>
      <c r="B157" s="167"/>
      <c r="C157" s="80" t="s">
        <v>111</v>
      </c>
      <c r="D157" s="87">
        <f>SUM(E157:L157)</f>
        <v>44450</v>
      </c>
      <c r="E157" s="87">
        <f aca="true" t="shared" si="56" ref="E157:N157">SUM(E161)</f>
        <v>44450</v>
      </c>
      <c r="F157" s="87">
        <f t="shared" si="56"/>
        <v>0</v>
      </c>
      <c r="G157" s="87">
        <f t="shared" si="56"/>
        <v>0</v>
      </c>
      <c r="H157" s="87">
        <f t="shared" si="56"/>
        <v>0</v>
      </c>
      <c r="I157" s="87">
        <f t="shared" si="56"/>
        <v>0</v>
      </c>
      <c r="J157" s="87">
        <f t="shared" si="56"/>
        <v>0</v>
      </c>
      <c r="K157" s="87">
        <f t="shared" si="56"/>
        <v>0</v>
      </c>
      <c r="L157" s="87">
        <f t="shared" si="56"/>
        <v>0</v>
      </c>
      <c r="M157" s="87">
        <f t="shared" si="56"/>
        <v>44450</v>
      </c>
      <c r="N157" s="87">
        <f t="shared" si="56"/>
        <v>44450</v>
      </c>
    </row>
    <row r="158" spans="1:14" s="204" customFormat="1" ht="25.5">
      <c r="A158" s="205">
        <v>11</v>
      </c>
      <c r="B158" s="206"/>
      <c r="C158" s="207" t="s">
        <v>184</v>
      </c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</row>
    <row r="159" spans="1:14" s="204" customFormat="1" ht="12.75">
      <c r="A159" s="205">
        <v>51</v>
      </c>
      <c r="B159" s="206"/>
      <c r="C159" s="207" t="s">
        <v>185</v>
      </c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</row>
    <row r="160" spans="1:14" s="204" customFormat="1" ht="25.5">
      <c r="A160" s="208">
        <v>52</v>
      </c>
      <c r="B160" s="209"/>
      <c r="C160" s="207" t="s">
        <v>186</v>
      </c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</row>
    <row r="161" spans="1:14" ht="12.75">
      <c r="A161" s="90">
        <v>3</v>
      </c>
      <c r="B161" s="100"/>
      <c r="C161" s="84" t="s">
        <v>48</v>
      </c>
      <c r="D161" s="85">
        <f>SUM(E161:L161)</f>
        <v>44450</v>
      </c>
      <c r="E161" s="85">
        <f>SUM(E162,E169)</f>
        <v>44450</v>
      </c>
      <c r="F161" s="85">
        <f aca="true" t="shared" si="57" ref="F161:N161">SUM(F162,F169)</f>
        <v>0</v>
      </c>
      <c r="G161" s="85">
        <f t="shared" si="57"/>
        <v>0</v>
      </c>
      <c r="H161" s="85">
        <f t="shared" si="57"/>
        <v>0</v>
      </c>
      <c r="I161" s="85">
        <f t="shared" si="57"/>
        <v>0</v>
      </c>
      <c r="J161" s="85">
        <f t="shared" si="57"/>
        <v>0</v>
      </c>
      <c r="K161" s="85">
        <f t="shared" si="57"/>
        <v>0</v>
      </c>
      <c r="L161" s="85">
        <f t="shared" si="57"/>
        <v>0</v>
      </c>
      <c r="M161" s="85">
        <f t="shared" si="57"/>
        <v>44450</v>
      </c>
      <c r="N161" s="85">
        <f t="shared" si="57"/>
        <v>44450</v>
      </c>
    </row>
    <row r="162" spans="1:14" ht="12.75">
      <c r="A162" s="90">
        <v>31</v>
      </c>
      <c r="B162" s="100"/>
      <c r="C162" s="84" t="s">
        <v>20</v>
      </c>
      <c r="D162" s="85">
        <f aca="true" t="shared" si="58" ref="D162:D181">SUM(E162:L162)</f>
        <v>37750</v>
      </c>
      <c r="E162" s="85">
        <f aca="true" t="shared" si="59" ref="E162:L162">SUM(E163,E165,E167)</f>
        <v>37750</v>
      </c>
      <c r="F162" s="85">
        <f>SUM(F163,F165,F167)</f>
        <v>0</v>
      </c>
      <c r="G162" s="85">
        <f t="shared" si="59"/>
        <v>0</v>
      </c>
      <c r="H162" s="85">
        <f t="shared" si="59"/>
        <v>0</v>
      </c>
      <c r="I162" s="85">
        <f t="shared" si="59"/>
        <v>0</v>
      </c>
      <c r="J162" s="85">
        <f t="shared" si="59"/>
        <v>0</v>
      </c>
      <c r="K162" s="85">
        <f t="shared" si="59"/>
        <v>0</v>
      </c>
      <c r="L162" s="85">
        <f t="shared" si="59"/>
        <v>0</v>
      </c>
      <c r="M162" s="121">
        <v>37750</v>
      </c>
      <c r="N162" s="121">
        <v>37750</v>
      </c>
    </row>
    <row r="163" spans="1:14" ht="12.75">
      <c r="A163" s="90">
        <v>311</v>
      </c>
      <c r="B163" s="100"/>
      <c r="C163" s="84" t="s">
        <v>21</v>
      </c>
      <c r="D163" s="85">
        <f t="shared" si="58"/>
        <v>29000</v>
      </c>
      <c r="E163" s="85">
        <f aca="true" t="shared" si="60" ref="E163:L163">SUM(E164:E164)</f>
        <v>29000</v>
      </c>
      <c r="F163" s="85">
        <f t="shared" si="60"/>
        <v>0</v>
      </c>
      <c r="G163" s="85">
        <f t="shared" si="60"/>
        <v>0</v>
      </c>
      <c r="H163" s="85">
        <f t="shared" si="60"/>
        <v>0</v>
      </c>
      <c r="I163" s="85">
        <f t="shared" si="60"/>
        <v>0</v>
      </c>
      <c r="J163" s="85">
        <f t="shared" si="60"/>
        <v>0</v>
      </c>
      <c r="K163" s="85">
        <f t="shared" si="60"/>
        <v>0</v>
      </c>
      <c r="L163" s="85">
        <f t="shared" si="60"/>
        <v>0</v>
      </c>
      <c r="M163" s="85"/>
      <c r="N163" s="85"/>
    </row>
    <row r="164" spans="1:14" ht="12.75">
      <c r="A164" s="90">
        <v>3111</v>
      </c>
      <c r="B164" s="194">
        <v>1335</v>
      </c>
      <c r="C164" s="84" t="s">
        <v>89</v>
      </c>
      <c r="D164" s="85">
        <f t="shared" si="58"/>
        <v>29000</v>
      </c>
      <c r="E164" s="121">
        <v>29000</v>
      </c>
      <c r="F164" s="121"/>
      <c r="G164" s="124"/>
      <c r="H164" s="124"/>
      <c r="I164" s="124"/>
      <c r="J164" s="124"/>
      <c r="K164" s="124"/>
      <c r="L164" s="124"/>
      <c r="M164" s="105"/>
      <c r="N164" s="105"/>
    </row>
    <row r="165" spans="1:14" ht="12.75">
      <c r="A165" s="90">
        <v>312</v>
      </c>
      <c r="B165" s="100"/>
      <c r="C165" s="84" t="s">
        <v>22</v>
      </c>
      <c r="D165" s="85">
        <f t="shared" si="58"/>
        <v>2750</v>
      </c>
      <c r="E165" s="85">
        <f aca="true" t="shared" si="61" ref="E165:L165">SUM(E166)</f>
        <v>2750</v>
      </c>
      <c r="F165" s="85">
        <f t="shared" si="61"/>
        <v>0</v>
      </c>
      <c r="G165" s="85">
        <f t="shared" si="61"/>
        <v>0</v>
      </c>
      <c r="H165" s="85">
        <f t="shared" si="61"/>
        <v>0</v>
      </c>
      <c r="I165" s="85">
        <f t="shared" si="61"/>
        <v>0</v>
      </c>
      <c r="J165" s="85">
        <f t="shared" si="61"/>
        <v>0</v>
      </c>
      <c r="K165" s="85">
        <f t="shared" si="61"/>
        <v>0</v>
      </c>
      <c r="L165" s="85">
        <f t="shared" si="61"/>
        <v>0</v>
      </c>
      <c r="M165" s="85"/>
      <c r="N165" s="85"/>
    </row>
    <row r="166" spans="1:14" ht="12.75">
      <c r="A166" s="90">
        <v>3121</v>
      </c>
      <c r="B166" s="194">
        <v>1336</v>
      </c>
      <c r="C166" s="84" t="s">
        <v>22</v>
      </c>
      <c r="D166" s="85">
        <f t="shared" si="58"/>
        <v>2750</v>
      </c>
      <c r="E166" s="121">
        <v>2750</v>
      </c>
      <c r="F166" s="121"/>
      <c r="G166" s="124"/>
      <c r="H166" s="124"/>
      <c r="I166" s="124"/>
      <c r="J166" s="124"/>
      <c r="K166" s="124"/>
      <c r="L166" s="124"/>
      <c r="M166" s="105"/>
      <c r="N166" s="105"/>
    </row>
    <row r="167" spans="1:14" ht="12.75">
      <c r="A167" s="90">
        <v>313</v>
      </c>
      <c r="B167" s="100"/>
      <c r="C167" s="84" t="s">
        <v>23</v>
      </c>
      <c r="D167" s="85">
        <f t="shared" si="58"/>
        <v>6000</v>
      </c>
      <c r="E167" s="85">
        <f aca="true" t="shared" si="62" ref="E167:L167">SUM(E168:E168)</f>
        <v>6000</v>
      </c>
      <c r="F167" s="85">
        <f t="shared" si="62"/>
        <v>0</v>
      </c>
      <c r="G167" s="85">
        <f t="shared" si="62"/>
        <v>0</v>
      </c>
      <c r="H167" s="85">
        <f t="shared" si="62"/>
        <v>0</v>
      </c>
      <c r="I167" s="85">
        <f t="shared" si="62"/>
        <v>0</v>
      </c>
      <c r="J167" s="85">
        <f t="shared" si="62"/>
        <v>0</v>
      </c>
      <c r="K167" s="85">
        <f t="shared" si="62"/>
        <v>0</v>
      </c>
      <c r="L167" s="85">
        <f t="shared" si="62"/>
        <v>0</v>
      </c>
      <c r="M167" s="85"/>
      <c r="N167" s="85"/>
    </row>
    <row r="168" spans="1:14" ht="25.5">
      <c r="A168" s="90">
        <v>3132</v>
      </c>
      <c r="B168" s="194">
        <v>1337</v>
      </c>
      <c r="C168" s="84" t="s">
        <v>90</v>
      </c>
      <c r="D168" s="85">
        <f t="shared" si="58"/>
        <v>6000</v>
      </c>
      <c r="E168" s="121">
        <v>6000</v>
      </c>
      <c r="F168" s="121"/>
      <c r="G168" s="124"/>
      <c r="H168" s="124"/>
      <c r="I168" s="124"/>
      <c r="J168" s="124"/>
      <c r="K168" s="124"/>
      <c r="L168" s="124"/>
      <c r="M168" s="105"/>
      <c r="N168" s="105"/>
    </row>
    <row r="169" spans="1:14" ht="12.75">
      <c r="A169" s="90">
        <v>32</v>
      </c>
      <c r="B169" s="100"/>
      <c r="C169" s="84" t="s">
        <v>24</v>
      </c>
      <c r="D169" s="85">
        <f t="shared" si="58"/>
        <v>6700</v>
      </c>
      <c r="E169" s="85">
        <f aca="true" t="shared" si="63" ref="E169:L169">SUM(E170,E174,E179)</f>
        <v>6700</v>
      </c>
      <c r="F169" s="85">
        <f>SUM(F170,F174,F179)</f>
        <v>0</v>
      </c>
      <c r="G169" s="85">
        <f t="shared" si="63"/>
        <v>0</v>
      </c>
      <c r="H169" s="85">
        <f t="shared" si="63"/>
        <v>0</v>
      </c>
      <c r="I169" s="85">
        <f t="shared" si="63"/>
        <v>0</v>
      </c>
      <c r="J169" s="85">
        <f t="shared" si="63"/>
        <v>0</v>
      </c>
      <c r="K169" s="85">
        <f t="shared" si="63"/>
        <v>0</v>
      </c>
      <c r="L169" s="85">
        <f t="shared" si="63"/>
        <v>0</v>
      </c>
      <c r="M169" s="121">
        <v>6700</v>
      </c>
      <c r="N169" s="121">
        <v>6700</v>
      </c>
    </row>
    <row r="170" spans="1:14" ht="12.75">
      <c r="A170" s="90">
        <v>321</v>
      </c>
      <c r="B170" s="100"/>
      <c r="C170" s="84" t="s">
        <v>25</v>
      </c>
      <c r="D170" s="85">
        <f t="shared" si="58"/>
        <v>5550</v>
      </c>
      <c r="E170" s="85">
        <f aca="true" t="shared" si="64" ref="E170:L170">SUM(E171:E173)</f>
        <v>5550</v>
      </c>
      <c r="F170" s="85">
        <f>SUM(F171:F173)</f>
        <v>0</v>
      </c>
      <c r="G170" s="85">
        <f t="shared" si="64"/>
        <v>0</v>
      </c>
      <c r="H170" s="85">
        <f t="shared" si="64"/>
        <v>0</v>
      </c>
      <c r="I170" s="85">
        <f t="shared" si="64"/>
        <v>0</v>
      </c>
      <c r="J170" s="85">
        <f t="shared" si="64"/>
        <v>0</v>
      </c>
      <c r="K170" s="85">
        <f t="shared" si="64"/>
        <v>0</v>
      </c>
      <c r="L170" s="85">
        <f t="shared" si="64"/>
        <v>0</v>
      </c>
      <c r="M170" s="85"/>
      <c r="N170" s="85"/>
    </row>
    <row r="171" spans="1:14" ht="12.75">
      <c r="A171" s="90">
        <v>3211</v>
      </c>
      <c r="B171" s="194">
        <v>1338</v>
      </c>
      <c r="C171" s="84" t="s">
        <v>60</v>
      </c>
      <c r="D171" s="85">
        <f t="shared" si="58"/>
        <v>165</v>
      </c>
      <c r="E171" s="121">
        <v>165</v>
      </c>
      <c r="F171" s="121"/>
      <c r="G171" s="124"/>
      <c r="H171" s="124"/>
      <c r="I171" s="124"/>
      <c r="J171" s="124"/>
      <c r="K171" s="124"/>
      <c r="L171" s="124"/>
      <c r="M171" s="105"/>
      <c r="N171" s="105"/>
    </row>
    <row r="172" spans="1:14" ht="12.75">
      <c r="A172" s="90">
        <v>3211</v>
      </c>
      <c r="B172" s="194">
        <v>1339</v>
      </c>
      <c r="C172" s="84" t="s">
        <v>60</v>
      </c>
      <c r="D172" s="85">
        <f t="shared" si="58"/>
        <v>385</v>
      </c>
      <c r="E172" s="121">
        <v>385</v>
      </c>
      <c r="F172" s="121"/>
      <c r="G172" s="124"/>
      <c r="H172" s="124"/>
      <c r="I172" s="124"/>
      <c r="J172" s="124"/>
      <c r="K172" s="124"/>
      <c r="L172" s="124"/>
      <c r="M172" s="105"/>
      <c r="N172" s="105"/>
    </row>
    <row r="173" spans="1:14" ht="25.5">
      <c r="A173" s="90">
        <v>3212</v>
      </c>
      <c r="B173" s="194">
        <v>1340</v>
      </c>
      <c r="C173" s="84" t="s">
        <v>88</v>
      </c>
      <c r="D173" s="85">
        <f t="shared" si="58"/>
        <v>5000</v>
      </c>
      <c r="E173" s="121">
        <v>5000</v>
      </c>
      <c r="F173" s="121"/>
      <c r="G173" s="124"/>
      <c r="H173" s="124"/>
      <c r="I173" s="124"/>
      <c r="J173" s="124"/>
      <c r="K173" s="124"/>
      <c r="L173" s="124"/>
      <c r="M173" s="105"/>
      <c r="N173" s="105"/>
    </row>
    <row r="174" spans="1:14" ht="12.75">
      <c r="A174" s="90">
        <v>323</v>
      </c>
      <c r="B174" s="196"/>
      <c r="C174" s="84" t="s">
        <v>27</v>
      </c>
      <c r="D174" s="85">
        <f t="shared" si="58"/>
        <v>950</v>
      </c>
      <c r="E174" s="85">
        <f aca="true" t="shared" si="65" ref="E174:L174">SUM(E175:E178)</f>
        <v>950</v>
      </c>
      <c r="F174" s="85">
        <f>SUM(F175:F178)</f>
        <v>0</v>
      </c>
      <c r="G174" s="85">
        <f t="shared" si="65"/>
        <v>0</v>
      </c>
      <c r="H174" s="85">
        <f t="shared" si="65"/>
        <v>0</v>
      </c>
      <c r="I174" s="85">
        <f t="shared" si="65"/>
        <v>0</v>
      </c>
      <c r="J174" s="85">
        <f t="shared" si="65"/>
        <v>0</v>
      </c>
      <c r="K174" s="85">
        <f t="shared" si="65"/>
        <v>0</v>
      </c>
      <c r="L174" s="85">
        <f t="shared" si="65"/>
        <v>0</v>
      </c>
      <c r="M174" s="85"/>
      <c r="N174" s="85"/>
    </row>
    <row r="175" spans="1:14" ht="12.75">
      <c r="A175" s="90">
        <v>3237</v>
      </c>
      <c r="B175" s="194">
        <v>1341</v>
      </c>
      <c r="C175" s="84" t="s">
        <v>59</v>
      </c>
      <c r="D175" s="85">
        <f t="shared" si="58"/>
        <v>285</v>
      </c>
      <c r="E175" s="121">
        <v>285</v>
      </c>
      <c r="F175" s="121"/>
      <c r="G175" s="124"/>
      <c r="H175" s="124"/>
      <c r="I175" s="124"/>
      <c r="J175" s="124"/>
      <c r="K175" s="124"/>
      <c r="L175" s="124"/>
      <c r="M175" s="105"/>
      <c r="N175" s="105"/>
    </row>
    <row r="176" spans="1:14" ht="12.75">
      <c r="A176" s="90">
        <v>3237</v>
      </c>
      <c r="B176" s="194">
        <v>1342</v>
      </c>
      <c r="C176" s="84" t="s">
        <v>59</v>
      </c>
      <c r="D176" s="85">
        <f>SUM(E176:L176)</f>
        <v>665</v>
      </c>
      <c r="E176" s="121">
        <v>665</v>
      </c>
      <c r="F176" s="121"/>
      <c r="G176" s="124"/>
      <c r="H176" s="124"/>
      <c r="I176" s="124"/>
      <c r="J176" s="124"/>
      <c r="K176" s="124"/>
      <c r="L176" s="124"/>
      <c r="M176" s="105"/>
      <c r="N176" s="105"/>
    </row>
    <row r="177" spans="1:14" ht="12.75">
      <c r="A177" s="90">
        <v>3239</v>
      </c>
      <c r="B177" s="194">
        <v>1343</v>
      </c>
      <c r="C177" s="84" t="s">
        <v>75</v>
      </c>
      <c r="D177" s="85">
        <f>SUM(E177:L177)</f>
        <v>0</v>
      </c>
      <c r="E177" s="121"/>
      <c r="F177" s="121"/>
      <c r="G177" s="124"/>
      <c r="H177" s="124"/>
      <c r="I177" s="124"/>
      <c r="J177" s="124"/>
      <c r="K177" s="124"/>
      <c r="L177" s="124"/>
      <c r="M177" s="105"/>
      <c r="N177" s="105"/>
    </row>
    <row r="178" spans="1:14" ht="12.75">
      <c r="A178" s="90">
        <v>3239</v>
      </c>
      <c r="B178" s="194">
        <v>1344</v>
      </c>
      <c r="C178" s="84" t="s">
        <v>75</v>
      </c>
      <c r="D178" s="85">
        <f t="shared" si="58"/>
        <v>0</v>
      </c>
      <c r="E178" s="121"/>
      <c r="F178" s="121"/>
      <c r="G178" s="124"/>
      <c r="H178" s="124"/>
      <c r="I178" s="124"/>
      <c r="J178" s="124"/>
      <c r="K178" s="124"/>
      <c r="L178" s="124"/>
      <c r="M178" s="105"/>
      <c r="N178" s="105"/>
    </row>
    <row r="179" spans="1:14" ht="12.75">
      <c r="A179" s="90">
        <v>329</v>
      </c>
      <c r="B179" s="196"/>
      <c r="C179" s="84" t="s">
        <v>77</v>
      </c>
      <c r="D179" s="85">
        <f t="shared" si="58"/>
        <v>200</v>
      </c>
      <c r="E179" s="85">
        <f aca="true" t="shared" si="66" ref="E179:L179">SUM(E180:E181)</f>
        <v>200</v>
      </c>
      <c r="F179" s="85">
        <f t="shared" si="66"/>
        <v>0</v>
      </c>
      <c r="G179" s="85">
        <f t="shared" si="66"/>
        <v>0</v>
      </c>
      <c r="H179" s="85">
        <f t="shared" si="66"/>
        <v>0</v>
      </c>
      <c r="I179" s="85">
        <f t="shared" si="66"/>
        <v>0</v>
      </c>
      <c r="J179" s="85">
        <f t="shared" si="66"/>
        <v>0</v>
      </c>
      <c r="K179" s="85">
        <f t="shared" si="66"/>
        <v>0</v>
      </c>
      <c r="L179" s="85">
        <f t="shared" si="66"/>
        <v>0</v>
      </c>
      <c r="M179" s="85"/>
      <c r="N179" s="85"/>
    </row>
    <row r="180" spans="1:14" ht="12.75">
      <c r="A180" s="90">
        <v>3293</v>
      </c>
      <c r="B180" s="194">
        <v>1345</v>
      </c>
      <c r="C180" s="84" t="s">
        <v>79</v>
      </c>
      <c r="D180" s="85">
        <f t="shared" si="58"/>
        <v>60</v>
      </c>
      <c r="E180" s="121">
        <v>60</v>
      </c>
      <c r="F180" s="121"/>
      <c r="G180" s="124"/>
      <c r="H180" s="124"/>
      <c r="I180" s="124"/>
      <c r="J180" s="124"/>
      <c r="K180" s="124"/>
      <c r="L180" s="124"/>
      <c r="M180" s="105"/>
      <c r="N180" s="105"/>
    </row>
    <row r="181" spans="1:14" ht="12.75">
      <c r="A181" s="90">
        <v>3293</v>
      </c>
      <c r="B181" s="194">
        <v>1346</v>
      </c>
      <c r="C181" s="84" t="s">
        <v>79</v>
      </c>
      <c r="D181" s="85">
        <f t="shared" si="58"/>
        <v>140</v>
      </c>
      <c r="E181" s="121">
        <v>140</v>
      </c>
      <c r="F181" s="121"/>
      <c r="G181" s="124"/>
      <c r="H181" s="124"/>
      <c r="I181" s="124"/>
      <c r="J181" s="124"/>
      <c r="K181" s="124"/>
      <c r="L181" s="124"/>
      <c r="M181" s="105"/>
      <c r="N181" s="105"/>
    </row>
    <row r="182" spans="1:14" ht="12.75">
      <c r="A182" s="90"/>
      <c r="B182" s="100"/>
      <c r="C182" s="84"/>
      <c r="D182" s="85"/>
      <c r="E182" s="85"/>
      <c r="F182" s="85"/>
      <c r="G182" s="105"/>
      <c r="H182" s="105"/>
      <c r="I182" s="105"/>
      <c r="J182" s="105"/>
      <c r="K182" s="105"/>
      <c r="L182" s="105"/>
      <c r="M182" s="105"/>
      <c r="N182" s="105"/>
    </row>
    <row r="183" spans="1:14" ht="12.75">
      <c r="A183" s="102" t="s">
        <v>176</v>
      </c>
      <c r="B183" s="167"/>
      <c r="C183" s="80" t="s">
        <v>112</v>
      </c>
      <c r="D183" s="87">
        <f>SUM(E183:L183)</f>
        <v>22800</v>
      </c>
      <c r="E183" s="87">
        <f aca="true" t="shared" si="67" ref="E183:N183">SUM(E184)</f>
        <v>22800</v>
      </c>
      <c r="F183" s="87">
        <f t="shared" si="67"/>
        <v>0</v>
      </c>
      <c r="G183" s="87">
        <f t="shared" si="67"/>
        <v>0</v>
      </c>
      <c r="H183" s="87">
        <f t="shared" si="67"/>
        <v>0</v>
      </c>
      <c r="I183" s="87">
        <f t="shared" si="67"/>
        <v>0</v>
      </c>
      <c r="J183" s="87">
        <f t="shared" si="67"/>
        <v>0</v>
      </c>
      <c r="K183" s="87">
        <f t="shared" si="67"/>
        <v>0</v>
      </c>
      <c r="L183" s="87">
        <f t="shared" si="67"/>
        <v>0</v>
      </c>
      <c r="M183" s="87">
        <f t="shared" si="67"/>
        <v>22800</v>
      </c>
      <c r="N183" s="87">
        <f t="shared" si="67"/>
        <v>22800</v>
      </c>
    </row>
    <row r="184" spans="1:14" ht="12.75">
      <c r="A184" s="90">
        <v>3</v>
      </c>
      <c r="B184" s="100"/>
      <c r="C184" s="84" t="s">
        <v>48</v>
      </c>
      <c r="D184" s="92">
        <f>SUM(E184:L184)</f>
        <v>22800</v>
      </c>
      <c r="E184" s="92">
        <f aca="true" t="shared" si="68" ref="E184:N184">SUM(E198,E192,E185)</f>
        <v>22800</v>
      </c>
      <c r="F184" s="92">
        <f>SUM(F198,F192,F185)</f>
        <v>0</v>
      </c>
      <c r="G184" s="92">
        <f t="shared" si="68"/>
        <v>0</v>
      </c>
      <c r="H184" s="92">
        <f t="shared" si="68"/>
        <v>0</v>
      </c>
      <c r="I184" s="92">
        <f t="shared" si="68"/>
        <v>0</v>
      </c>
      <c r="J184" s="92">
        <f t="shared" si="68"/>
        <v>0</v>
      </c>
      <c r="K184" s="92">
        <f t="shared" si="68"/>
        <v>0</v>
      </c>
      <c r="L184" s="92">
        <f t="shared" si="68"/>
        <v>0</v>
      </c>
      <c r="M184" s="92">
        <f t="shared" si="68"/>
        <v>22800</v>
      </c>
      <c r="N184" s="92">
        <f t="shared" si="68"/>
        <v>22800</v>
      </c>
    </row>
    <row r="185" spans="1:14" ht="12.75">
      <c r="A185" s="90">
        <v>31</v>
      </c>
      <c r="B185" s="100"/>
      <c r="C185" s="84" t="s">
        <v>20</v>
      </c>
      <c r="D185" s="92">
        <f aca="true" t="shared" si="69" ref="D185:D200">SUM(E185:L185)</f>
        <v>22400</v>
      </c>
      <c r="E185" s="92">
        <f aca="true" t="shared" si="70" ref="E185:L185">SUM(E190,E188,E186)</f>
        <v>22400</v>
      </c>
      <c r="F185" s="92">
        <f>SUM(F190,F188,F186)</f>
        <v>0</v>
      </c>
      <c r="G185" s="92">
        <f t="shared" si="70"/>
        <v>0</v>
      </c>
      <c r="H185" s="92">
        <f t="shared" si="70"/>
        <v>0</v>
      </c>
      <c r="I185" s="92">
        <f t="shared" si="70"/>
        <v>0</v>
      </c>
      <c r="J185" s="92">
        <f t="shared" si="70"/>
        <v>0</v>
      </c>
      <c r="K185" s="92">
        <f t="shared" si="70"/>
        <v>0</v>
      </c>
      <c r="L185" s="92">
        <f t="shared" si="70"/>
        <v>0</v>
      </c>
      <c r="M185" s="121">
        <v>22600</v>
      </c>
      <c r="N185" s="121">
        <v>22600</v>
      </c>
    </row>
    <row r="186" spans="1:14" ht="12.75">
      <c r="A186" s="91">
        <v>311</v>
      </c>
      <c r="B186" s="103"/>
      <c r="C186" s="82" t="s">
        <v>21</v>
      </c>
      <c r="D186" s="92">
        <f t="shared" si="69"/>
        <v>17940</v>
      </c>
      <c r="E186" s="92">
        <f aca="true" t="shared" si="71" ref="E186:L186">SUM(E187)</f>
        <v>17940</v>
      </c>
      <c r="F186" s="92">
        <f t="shared" si="71"/>
        <v>0</v>
      </c>
      <c r="G186" s="92">
        <f t="shared" si="71"/>
        <v>0</v>
      </c>
      <c r="H186" s="92">
        <f t="shared" si="71"/>
        <v>0</v>
      </c>
      <c r="I186" s="92">
        <f t="shared" si="71"/>
        <v>0</v>
      </c>
      <c r="J186" s="92">
        <f t="shared" si="71"/>
        <v>0</v>
      </c>
      <c r="K186" s="92">
        <f t="shared" si="71"/>
        <v>0</v>
      </c>
      <c r="L186" s="92">
        <f t="shared" si="71"/>
        <v>0</v>
      </c>
      <c r="M186" s="92"/>
      <c r="N186" s="92"/>
    </row>
    <row r="187" spans="1:14" ht="12.75">
      <c r="A187" s="90">
        <v>3111</v>
      </c>
      <c r="B187" s="194">
        <v>1347</v>
      </c>
      <c r="C187" s="82" t="s">
        <v>89</v>
      </c>
      <c r="D187" s="92">
        <f t="shared" si="69"/>
        <v>17940</v>
      </c>
      <c r="E187" s="121">
        <v>17940</v>
      </c>
      <c r="F187" s="121"/>
      <c r="G187" s="124"/>
      <c r="H187" s="124"/>
      <c r="I187" s="124"/>
      <c r="J187" s="124"/>
      <c r="K187" s="124"/>
      <c r="L187" s="124"/>
      <c r="M187" s="105"/>
      <c r="N187" s="105"/>
    </row>
    <row r="188" spans="1:14" ht="12.75">
      <c r="A188" s="90">
        <v>312</v>
      </c>
      <c r="B188" s="100"/>
      <c r="C188" s="82" t="s">
        <v>22</v>
      </c>
      <c r="D188" s="92">
        <f t="shared" si="69"/>
        <v>1500</v>
      </c>
      <c r="E188" s="92">
        <f aca="true" t="shared" si="72" ref="E188:L188">SUM(E189)</f>
        <v>1500</v>
      </c>
      <c r="F188" s="92">
        <f t="shared" si="72"/>
        <v>0</v>
      </c>
      <c r="G188" s="92">
        <f t="shared" si="72"/>
        <v>0</v>
      </c>
      <c r="H188" s="92">
        <f t="shared" si="72"/>
        <v>0</v>
      </c>
      <c r="I188" s="92">
        <f t="shared" si="72"/>
        <v>0</v>
      </c>
      <c r="J188" s="92">
        <f t="shared" si="72"/>
        <v>0</v>
      </c>
      <c r="K188" s="92">
        <f t="shared" si="72"/>
        <v>0</v>
      </c>
      <c r="L188" s="92">
        <f t="shared" si="72"/>
        <v>0</v>
      </c>
      <c r="M188" s="92"/>
      <c r="N188" s="92"/>
    </row>
    <row r="189" spans="1:14" ht="12.75">
      <c r="A189" s="90">
        <v>3121</v>
      </c>
      <c r="B189" s="194">
        <v>1348</v>
      </c>
      <c r="C189" s="82" t="s">
        <v>22</v>
      </c>
      <c r="D189" s="92">
        <f t="shared" si="69"/>
        <v>1500</v>
      </c>
      <c r="E189" s="121">
        <v>1500</v>
      </c>
      <c r="F189" s="121"/>
      <c r="G189" s="124"/>
      <c r="H189" s="124"/>
      <c r="I189" s="124"/>
      <c r="J189" s="124"/>
      <c r="K189" s="124"/>
      <c r="L189" s="124"/>
      <c r="M189" s="105"/>
      <c r="N189" s="105"/>
    </row>
    <row r="190" spans="1:14" ht="12.75">
      <c r="A190" s="90">
        <v>313</v>
      </c>
      <c r="B190" s="100"/>
      <c r="C190" s="82" t="s">
        <v>23</v>
      </c>
      <c r="D190" s="92">
        <f t="shared" si="69"/>
        <v>2960</v>
      </c>
      <c r="E190" s="92">
        <f aca="true" t="shared" si="73" ref="E190:L190">SUM(E191)</f>
        <v>2960</v>
      </c>
      <c r="F190" s="92">
        <f t="shared" si="73"/>
        <v>0</v>
      </c>
      <c r="G190" s="92">
        <f t="shared" si="73"/>
        <v>0</v>
      </c>
      <c r="H190" s="92">
        <f t="shared" si="73"/>
        <v>0</v>
      </c>
      <c r="I190" s="92">
        <f t="shared" si="73"/>
        <v>0</v>
      </c>
      <c r="J190" s="92">
        <f t="shared" si="73"/>
        <v>0</v>
      </c>
      <c r="K190" s="92">
        <f t="shared" si="73"/>
        <v>0</v>
      </c>
      <c r="L190" s="92">
        <f t="shared" si="73"/>
        <v>0</v>
      </c>
      <c r="M190" s="92"/>
      <c r="N190" s="92"/>
    </row>
    <row r="191" spans="1:14" ht="25.5">
      <c r="A191" s="90">
        <v>3132</v>
      </c>
      <c r="B191" s="194">
        <v>1349</v>
      </c>
      <c r="C191" s="82" t="s">
        <v>90</v>
      </c>
      <c r="D191" s="92">
        <f t="shared" si="69"/>
        <v>2960</v>
      </c>
      <c r="E191" s="121">
        <v>2960</v>
      </c>
      <c r="F191" s="121"/>
      <c r="G191" s="124"/>
      <c r="H191" s="124"/>
      <c r="I191" s="124"/>
      <c r="J191" s="124"/>
      <c r="K191" s="124"/>
      <c r="L191" s="124"/>
      <c r="M191" s="105"/>
      <c r="N191" s="105"/>
    </row>
    <row r="192" spans="1:14" ht="12.75">
      <c r="A192" s="90">
        <v>32</v>
      </c>
      <c r="B192" s="100"/>
      <c r="C192" s="82" t="s">
        <v>24</v>
      </c>
      <c r="D192" s="92">
        <f t="shared" si="69"/>
        <v>400</v>
      </c>
      <c r="E192" s="92">
        <f aca="true" t="shared" si="74" ref="E192:L192">SUM(E196,E193)</f>
        <v>400</v>
      </c>
      <c r="F192" s="92">
        <f>SUM(F196,F193)</f>
        <v>0</v>
      </c>
      <c r="G192" s="92">
        <f t="shared" si="74"/>
        <v>0</v>
      </c>
      <c r="H192" s="92">
        <f t="shared" si="74"/>
        <v>0</v>
      </c>
      <c r="I192" s="92">
        <f t="shared" si="74"/>
        <v>0</v>
      </c>
      <c r="J192" s="92">
        <f t="shared" si="74"/>
        <v>0</v>
      </c>
      <c r="K192" s="92">
        <f t="shared" si="74"/>
        <v>0</v>
      </c>
      <c r="L192" s="92">
        <f t="shared" si="74"/>
        <v>0</v>
      </c>
      <c r="M192" s="121">
        <v>200</v>
      </c>
      <c r="N192" s="121">
        <v>200</v>
      </c>
    </row>
    <row r="193" spans="1:14" ht="12.75">
      <c r="A193" s="90">
        <v>321</v>
      </c>
      <c r="B193" s="100"/>
      <c r="C193" s="82" t="s">
        <v>25</v>
      </c>
      <c r="D193" s="92">
        <f t="shared" si="69"/>
        <v>400</v>
      </c>
      <c r="E193" s="92">
        <f aca="true" t="shared" si="75" ref="E193:L193">SUM(E194:E195)</f>
        <v>400</v>
      </c>
      <c r="F193" s="92">
        <f>SUM(F194:F195)</f>
        <v>0</v>
      </c>
      <c r="G193" s="92">
        <f t="shared" si="75"/>
        <v>0</v>
      </c>
      <c r="H193" s="92">
        <f t="shared" si="75"/>
        <v>0</v>
      </c>
      <c r="I193" s="92">
        <f t="shared" si="75"/>
        <v>0</v>
      </c>
      <c r="J193" s="92">
        <f t="shared" si="75"/>
        <v>0</v>
      </c>
      <c r="K193" s="92">
        <f t="shared" si="75"/>
        <v>0</v>
      </c>
      <c r="L193" s="92">
        <f t="shared" si="75"/>
        <v>0</v>
      </c>
      <c r="M193" s="92"/>
      <c r="N193" s="92"/>
    </row>
    <row r="194" spans="1:14" ht="12.75">
      <c r="A194" s="90">
        <v>3211</v>
      </c>
      <c r="B194" s="194">
        <v>1350</v>
      </c>
      <c r="C194" s="82" t="s">
        <v>60</v>
      </c>
      <c r="D194" s="92">
        <f t="shared" si="69"/>
        <v>400</v>
      </c>
      <c r="E194" s="121">
        <v>400</v>
      </c>
      <c r="F194" s="121"/>
      <c r="G194" s="124"/>
      <c r="H194" s="124"/>
      <c r="I194" s="124"/>
      <c r="J194" s="124"/>
      <c r="K194" s="124"/>
      <c r="L194" s="124"/>
      <c r="M194" s="105"/>
      <c r="N194" s="105"/>
    </row>
    <row r="195" spans="1:14" ht="25.5">
      <c r="A195" s="90">
        <v>3212</v>
      </c>
      <c r="B195" s="194">
        <v>1351</v>
      </c>
      <c r="C195" s="82" t="s">
        <v>88</v>
      </c>
      <c r="D195" s="92">
        <f t="shared" si="69"/>
        <v>0</v>
      </c>
      <c r="E195" s="121"/>
      <c r="F195" s="121"/>
      <c r="G195" s="124"/>
      <c r="H195" s="124"/>
      <c r="I195" s="124"/>
      <c r="J195" s="124"/>
      <c r="K195" s="124"/>
      <c r="L195" s="124"/>
      <c r="M195" s="105"/>
      <c r="N195" s="105"/>
    </row>
    <row r="196" spans="1:14" ht="12.75">
      <c r="A196" s="90">
        <v>323</v>
      </c>
      <c r="B196" s="100"/>
      <c r="C196" s="82" t="s">
        <v>27</v>
      </c>
      <c r="D196" s="92">
        <f t="shared" si="69"/>
        <v>0</v>
      </c>
      <c r="E196" s="92">
        <f aca="true" t="shared" si="76" ref="E196:L196">SUM(E197)</f>
        <v>0</v>
      </c>
      <c r="F196" s="92">
        <f t="shared" si="76"/>
        <v>0</v>
      </c>
      <c r="G196" s="92">
        <f t="shared" si="76"/>
        <v>0</v>
      </c>
      <c r="H196" s="92">
        <f t="shared" si="76"/>
        <v>0</v>
      </c>
      <c r="I196" s="92">
        <f t="shared" si="76"/>
        <v>0</v>
      </c>
      <c r="J196" s="92">
        <f t="shared" si="76"/>
        <v>0</v>
      </c>
      <c r="K196" s="92">
        <f t="shared" si="76"/>
        <v>0</v>
      </c>
      <c r="L196" s="92">
        <f t="shared" si="76"/>
        <v>0</v>
      </c>
      <c r="M196" s="92"/>
      <c r="N196" s="92"/>
    </row>
    <row r="197" spans="1:14" ht="12.75">
      <c r="A197" s="90">
        <v>3237</v>
      </c>
      <c r="B197" s="194">
        <v>1352</v>
      </c>
      <c r="C197" s="84" t="s">
        <v>59</v>
      </c>
      <c r="D197" s="92">
        <f t="shared" si="69"/>
        <v>0</v>
      </c>
      <c r="E197" s="121">
        <v>0</v>
      </c>
      <c r="F197" s="121"/>
      <c r="G197" s="124"/>
      <c r="H197" s="124"/>
      <c r="I197" s="124"/>
      <c r="J197" s="124"/>
      <c r="K197" s="124"/>
      <c r="L197" s="124"/>
      <c r="M197" s="105"/>
      <c r="N197" s="105"/>
    </row>
    <row r="198" spans="1:14" ht="12.75">
      <c r="A198" s="90">
        <v>38</v>
      </c>
      <c r="B198" s="100"/>
      <c r="C198" s="84" t="s">
        <v>85</v>
      </c>
      <c r="D198" s="92">
        <f t="shared" si="69"/>
        <v>0</v>
      </c>
      <c r="E198" s="85">
        <f aca="true" t="shared" si="77" ref="E198:L199">SUM(E199)</f>
        <v>0</v>
      </c>
      <c r="F198" s="85">
        <f t="shared" si="77"/>
        <v>0</v>
      </c>
      <c r="G198" s="85">
        <f t="shared" si="77"/>
        <v>0</v>
      </c>
      <c r="H198" s="85">
        <f t="shared" si="77"/>
        <v>0</v>
      </c>
      <c r="I198" s="85">
        <f t="shared" si="77"/>
        <v>0</v>
      </c>
      <c r="J198" s="85">
        <f t="shared" si="77"/>
        <v>0</v>
      </c>
      <c r="K198" s="85">
        <f t="shared" si="77"/>
        <v>0</v>
      </c>
      <c r="L198" s="85">
        <f t="shared" si="77"/>
        <v>0</v>
      </c>
      <c r="M198" s="121">
        <v>0</v>
      </c>
      <c r="N198" s="121">
        <v>0</v>
      </c>
    </row>
    <row r="199" spans="1:14" ht="12.75">
      <c r="A199" s="90">
        <v>381</v>
      </c>
      <c r="B199" s="100"/>
      <c r="C199" s="84" t="s">
        <v>86</v>
      </c>
      <c r="D199" s="92">
        <f t="shared" si="69"/>
        <v>0</v>
      </c>
      <c r="E199" s="85">
        <f t="shared" si="77"/>
        <v>0</v>
      </c>
      <c r="F199" s="85">
        <f t="shared" si="77"/>
        <v>0</v>
      </c>
      <c r="G199" s="85">
        <f t="shared" si="77"/>
        <v>0</v>
      </c>
      <c r="H199" s="85">
        <f t="shared" si="77"/>
        <v>0</v>
      </c>
      <c r="I199" s="85">
        <f t="shared" si="77"/>
        <v>0</v>
      </c>
      <c r="J199" s="85">
        <f t="shared" si="77"/>
        <v>0</v>
      </c>
      <c r="K199" s="85">
        <f t="shared" si="77"/>
        <v>0</v>
      </c>
      <c r="L199" s="85">
        <f t="shared" si="77"/>
        <v>0</v>
      </c>
      <c r="M199" s="92"/>
      <c r="N199" s="92"/>
    </row>
    <row r="200" spans="1:14" ht="12.75">
      <c r="A200" s="90">
        <v>3811</v>
      </c>
      <c r="B200" s="194">
        <v>1353</v>
      </c>
      <c r="C200" s="84" t="s">
        <v>87</v>
      </c>
      <c r="D200" s="92">
        <f t="shared" si="69"/>
        <v>0</v>
      </c>
      <c r="E200" s="85"/>
      <c r="F200" s="85"/>
      <c r="G200" s="105"/>
      <c r="H200" s="105"/>
      <c r="I200" s="105"/>
      <c r="J200" s="105"/>
      <c r="K200" s="105"/>
      <c r="L200" s="105"/>
      <c r="M200" s="105"/>
      <c r="N200" s="105"/>
    </row>
    <row r="201" spans="1:14" ht="12.75">
      <c r="A201" s="90"/>
      <c r="B201" s="196"/>
      <c r="C201" s="84"/>
      <c r="D201" s="92"/>
      <c r="E201" s="85"/>
      <c r="F201" s="85"/>
      <c r="G201" s="105"/>
      <c r="H201" s="105"/>
      <c r="I201" s="105"/>
      <c r="J201" s="105"/>
      <c r="K201" s="105"/>
      <c r="L201" s="105"/>
      <c r="M201" s="105"/>
      <c r="N201" s="105"/>
    </row>
    <row r="202" spans="1:14" ht="12.75">
      <c r="A202" s="102" t="s">
        <v>177</v>
      </c>
      <c r="B202" s="167"/>
      <c r="C202" s="80" t="s">
        <v>113</v>
      </c>
      <c r="D202" s="87">
        <f>SUM(E202:L202)</f>
        <v>25642</v>
      </c>
      <c r="E202" s="87">
        <f aca="true" t="shared" si="78" ref="E202:N202">SUM(E203)</f>
        <v>25642</v>
      </c>
      <c r="F202" s="87">
        <f t="shared" si="78"/>
        <v>0</v>
      </c>
      <c r="G202" s="87">
        <f t="shared" si="78"/>
        <v>0</v>
      </c>
      <c r="H202" s="87">
        <f t="shared" si="78"/>
        <v>0</v>
      </c>
      <c r="I202" s="87">
        <f t="shared" si="78"/>
        <v>0</v>
      </c>
      <c r="J202" s="87">
        <f t="shared" si="78"/>
        <v>0</v>
      </c>
      <c r="K202" s="87">
        <f t="shared" si="78"/>
        <v>0</v>
      </c>
      <c r="L202" s="87">
        <f t="shared" si="78"/>
        <v>0</v>
      </c>
      <c r="M202" s="87">
        <f t="shared" si="78"/>
        <v>25642</v>
      </c>
      <c r="N202" s="87">
        <f t="shared" si="78"/>
        <v>25642</v>
      </c>
    </row>
    <row r="203" spans="1:14" ht="12.75">
      <c r="A203" s="90">
        <v>3</v>
      </c>
      <c r="B203" s="100"/>
      <c r="C203" s="84" t="s">
        <v>48</v>
      </c>
      <c r="D203" s="85">
        <f>SUM(E203:L203)</f>
        <v>25642</v>
      </c>
      <c r="E203" s="85">
        <f aca="true" t="shared" si="79" ref="E203:N204">SUM(E204)</f>
        <v>25642</v>
      </c>
      <c r="F203" s="85">
        <f t="shared" si="79"/>
        <v>0</v>
      </c>
      <c r="G203" s="85">
        <f t="shared" si="79"/>
        <v>0</v>
      </c>
      <c r="H203" s="85">
        <f t="shared" si="79"/>
        <v>0</v>
      </c>
      <c r="I203" s="85">
        <f t="shared" si="79"/>
        <v>0</v>
      </c>
      <c r="J203" s="85">
        <f t="shared" si="79"/>
        <v>0</v>
      </c>
      <c r="K203" s="85">
        <f t="shared" si="79"/>
        <v>0</v>
      </c>
      <c r="L203" s="85">
        <f t="shared" si="79"/>
        <v>0</v>
      </c>
      <c r="M203" s="85">
        <f t="shared" si="79"/>
        <v>25642</v>
      </c>
      <c r="N203" s="85">
        <f t="shared" si="79"/>
        <v>25642</v>
      </c>
    </row>
    <row r="204" spans="1:14" ht="12.75">
      <c r="A204" s="90">
        <v>32</v>
      </c>
      <c r="B204" s="100"/>
      <c r="C204" s="84" t="s">
        <v>24</v>
      </c>
      <c r="D204" s="85">
        <f>SUM(E204:L204)</f>
        <v>25642</v>
      </c>
      <c r="E204" s="85">
        <f t="shared" si="79"/>
        <v>25642</v>
      </c>
      <c r="F204" s="85">
        <f t="shared" si="79"/>
        <v>0</v>
      </c>
      <c r="G204" s="85">
        <f t="shared" si="79"/>
        <v>0</v>
      </c>
      <c r="H204" s="85">
        <f t="shared" si="79"/>
        <v>0</v>
      </c>
      <c r="I204" s="85">
        <f t="shared" si="79"/>
        <v>0</v>
      </c>
      <c r="J204" s="85">
        <f t="shared" si="79"/>
        <v>0</v>
      </c>
      <c r="K204" s="85">
        <f t="shared" si="79"/>
        <v>0</v>
      </c>
      <c r="L204" s="85">
        <f t="shared" si="79"/>
        <v>0</v>
      </c>
      <c r="M204" s="121">
        <v>25642</v>
      </c>
      <c r="N204" s="121">
        <v>25642</v>
      </c>
    </row>
    <row r="205" spans="1:14" ht="12.75">
      <c r="A205" s="90">
        <v>322</v>
      </c>
      <c r="B205" s="100"/>
      <c r="C205" s="84" t="s">
        <v>26</v>
      </c>
      <c r="D205" s="85">
        <f>SUM(E205:L205)</f>
        <v>25642</v>
      </c>
      <c r="E205" s="85">
        <f aca="true" t="shared" si="80" ref="E205:L205">SUM(E206:E206)</f>
        <v>25642</v>
      </c>
      <c r="F205" s="85">
        <f t="shared" si="80"/>
        <v>0</v>
      </c>
      <c r="G205" s="85">
        <f t="shared" si="80"/>
        <v>0</v>
      </c>
      <c r="H205" s="85">
        <f t="shared" si="80"/>
        <v>0</v>
      </c>
      <c r="I205" s="85">
        <f t="shared" si="80"/>
        <v>0</v>
      </c>
      <c r="J205" s="85">
        <f t="shared" si="80"/>
        <v>0</v>
      </c>
      <c r="K205" s="85">
        <f t="shared" si="80"/>
        <v>0</v>
      </c>
      <c r="L205" s="85">
        <f t="shared" si="80"/>
        <v>0</v>
      </c>
      <c r="M205" s="85"/>
      <c r="N205" s="85"/>
    </row>
    <row r="206" spans="1:14" ht="12.75">
      <c r="A206" s="90">
        <v>3222</v>
      </c>
      <c r="B206" s="194">
        <v>1361</v>
      </c>
      <c r="C206" s="84" t="s">
        <v>64</v>
      </c>
      <c r="D206" s="85">
        <f>SUM(E206:L206)</f>
        <v>25642</v>
      </c>
      <c r="E206" s="121">
        <v>25642</v>
      </c>
      <c r="F206" s="121"/>
      <c r="G206" s="124"/>
      <c r="H206" s="124"/>
      <c r="I206" s="124"/>
      <c r="J206" s="124"/>
      <c r="K206" s="124"/>
      <c r="L206" s="124"/>
      <c r="M206" s="105"/>
      <c r="N206" s="105"/>
    </row>
    <row r="207" spans="1:14" ht="12.75">
      <c r="A207" s="90"/>
      <c r="B207" s="100"/>
      <c r="C207" s="84"/>
      <c r="D207" s="85"/>
      <c r="E207" s="85"/>
      <c r="F207" s="85"/>
      <c r="G207" s="105"/>
      <c r="H207" s="105"/>
      <c r="I207" s="105"/>
      <c r="J207" s="105"/>
      <c r="K207" s="105"/>
      <c r="L207" s="105"/>
      <c r="M207" s="105"/>
      <c r="N207" s="105"/>
    </row>
    <row r="208" spans="1:14" ht="25.5">
      <c r="A208" s="102" t="s">
        <v>178</v>
      </c>
      <c r="B208" s="197"/>
      <c r="C208" s="80" t="s">
        <v>179</v>
      </c>
      <c r="D208" s="87">
        <f>SUM(E208:L208)</f>
        <v>0</v>
      </c>
      <c r="E208" s="87">
        <f aca="true" t="shared" si="81" ref="E208:N209">SUM(E209)</f>
        <v>0</v>
      </c>
      <c r="F208" s="87">
        <f t="shared" si="81"/>
        <v>0</v>
      </c>
      <c r="G208" s="87">
        <f t="shared" si="81"/>
        <v>0</v>
      </c>
      <c r="H208" s="87">
        <f t="shared" si="81"/>
        <v>0</v>
      </c>
      <c r="I208" s="87">
        <f t="shared" si="81"/>
        <v>0</v>
      </c>
      <c r="J208" s="87">
        <f t="shared" si="81"/>
        <v>0</v>
      </c>
      <c r="K208" s="87">
        <f t="shared" si="81"/>
        <v>0</v>
      </c>
      <c r="L208" s="87">
        <f t="shared" si="81"/>
        <v>0</v>
      </c>
      <c r="M208" s="87">
        <f t="shared" si="81"/>
        <v>0</v>
      </c>
      <c r="N208" s="87">
        <f t="shared" si="81"/>
        <v>0</v>
      </c>
    </row>
    <row r="209" spans="1:14" ht="12.75">
      <c r="A209" s="90">
        <v>3</v>
      </c>
      <c r="B209" s="100"/>
      <c r="C209" s="84" t="s">
        <v>48</v>
      </c>
      <c r="D209" s="85">
        <f>SUM(E209:L209)</f>
        <v>0</v>
      </c>
      <c r="E209" s="85">
        <f>SUM(E210)</f>
        <v>0</v>
      </c>
      <c r="F209" s="85">
        <f t="shared" si="81"/>
        <v>0</v>
      </c>
      <c r="G209" s="85">
        <f t="shared" si="81"/>
        <v>0</v>
      </c>
      <c r="H209" s="85">
        <f t="shared" si="81"/>
        <v>0</v>
      </c>
      <c r="I209" s="85">
        <f t="shared" si="81"/>
        <v>0</v>
      </c>
      <c r="J209" s="85">
        <f t="shared" si="81"/>
        <v>0</v>
      </c>
      <c r="K209" s="85">
        <f t="shared" si="81"/>
        <v>0</v>
      </c>
      <c r="L209" s="85">
        <f t="shared" si="81"/>
        <v>0</v>
      </c>
      <c r="M209" s="85">
        <f t="shared" si="81"/>
        <v>0</v>
      </c>
      <c r="N209" s="85">
        <f t="shared" si="81"/>
        <v>0</v>
      </c>
    </row>
    <row r="210" spans="1:14" ht="25.5">
      <c r="A210" s="90">
        <v>37</v>
      </c>
      <c r="B210" s="100"/>
      <c r="C210" s="84" t="s">
        <v>114</v>
      </c>
      <c r="D210" s="85">
        <f>SUM(E210:L210)</f>
        <v>0</v>
      </c>
      <c r="E210" s="85">
        <f aca="true" t="shared" si="82" ref="E210:L210">SUM(E211)</f>
        <v>0</v>
      </c>
      <c r="F210" s="85">
        <f t="shared" si="82"/>
        <v>0</v>
      </c>
      <c r="G210" s="85">
        <f t="shared" si="82"/>
        <v>0</v>
      </c>
      <c r="H210" s="85">
        <f t="shared" si="82"/>
        <v>0</v>
      </c>
      <c r="I210" s="85">
        <f t="shared" si="82"/>
        <v>0</v>
      </c>
      <c r="J210" s="85">
        <f t="shared" si="82"/>
        <v>0</v>
      </c>
      <c r="K210" s="85">
        <f t="shared" si="82"/>
        <v>0</v>
      </c>
      <c r="L210" s="85">
        <f t="shared" si="82"/>
        <v>0</v>
      </c>
      <c r="M210" s="121">
        <v>0</v>
      </c>
      <c r="N210" s="121">
        <v>0</v>
      </c>
    </row>
    <row r="211" spans="1:14" ht="25.5">
      <c r="A211" s="90">
        <v>372</v>
      </c>
      <c r="B211" s="100"/>
      <c r="C211" s="84" t="s">
        <v>115</v>
      </c>
      <c r="D211" s="85">
        <f>SUM(E211:L211)</f>
        <v>0</v>
      </c>
      <c r="E211" s="85">
        <f aca="true" t="shared" si="83" ref="E211:L211">SUM(E212:E212)</f>
        <v>0</v>
      </c>
      <c r="F211" s="85">
        <f t="shared" si="83"/>
        <v>0</v>
      </c>
      <c r="G211" s="85">
        <f t="shared" si="83"/>
        <v>0</v>
      </c>
      <c r="H211" s="85">
        <f t="shared" si="83"/>
        <v>0</v>
      </c>
      <c r="I211" s="85">
        <f t="shared" si="83"/>
        <v>0</v>
      </c>
      <c r="J211" s="85">
        <f t="shared" si="83"/>
        <v>0</v>
      </c>
      <c r="K211" s="85">
        <f t="shared" si="83"/>
        <v>0</v>
      </c>
      <c r="L211" s="85">
        <f t="shared" si="83"/>
        <v>0</v>
      </c>
      <c r="M211" s="85"/>
      <c r="N211" s="85"/>
    </row>
    <row r="212" spans="1:14" ht="25.5">
      <c r="A212" s="90">
        <v>3723</v>
      </c>
      <c r="B212" s="194">
        <v>1362</v>
      </c>
      <c r="C212" s="84" t="s">
        <v>116</v>
      </c>
      <c r="D212" s="85">
        <f>SUM(E212:L212)</f>
        <v>0</v>
      </c>
      <c r="E212" s="121"/>
      <c r="F212" s="121"/>
      <c r="G212" s="124"/>
      <c r="H212" s="124"/>
      <c r="I212" s="124"/>
      <c r="J212" s="124"/>
      <c r="K212" s="124"/>
      <c r="L212" s="124"/>
      <c r="M212" s="105"/>
      <c r="N212" s="105"/>
    </row>
    <row r="213" spans="1:14" ht="12.75">
      <c r="A213" s="90"/>
      <c r="B213" s="100"/>
      <c r="C213" s="84"/>
      <c r="D213" s="85"/>
      <c r="E213" s="85"/>
      <c r="F213" s="85"/>
      <c r="G213" s="105"/>
      <c r="H213" s="105"/>
      <c r="I213" s="105"/>
      <c r="J213" s="105"/>
      <c r="K213" s="105"/>
      <c r="L213" s="105"/>
      <c r="M213" s="105"/>
      <c r="N213" s="105"/>
    </row>
    <row r="214" spans="1:14" ht="12.75">
      <c r="A214" s="102" t="s">
        <v>190</v>
      </c>
      <c r="B214" s="167"/>
      <c r="C214" s="80" t="s">
        <v>117</v>
      </c>
      <c r="D214" s="87">
        <f>SUM(E214:L214)</f>
        <v>0</v>
      </c>
      <c r="E214" s="87">
        <f aca="true" t="shared" si="84" ref="E214:N214">SUM(E215)</f>
        <v>0</v>
      </c>
      <c r="F214" s="87">
        <f t="shared" si="84"/>
        <v>0</v>
      </c>
      <c r="G214" s="87">
        <f t="shared" si="84"/>
        <v>0</v>
      </c>
      <c r="H214" s="87">
        <f t="shared" si="84"/>
        <v>0</v>
      </c>
      <c r="I214" s="87">
        <f t="shared" si="84"/>
        <v>0</v>
      </c>
      <c r="J214" s="87">
        <f t="shared" si="84"/>
        <v>0</v>
      </c>
      <c r="K214" s="87">
        <f t="shared" si="84"/>
        <v>0</v>
      </c>
      <c r="L214" s="87">
        <f t="shared" si="84"/>
        <v>0</v>
      </c>
      <c r="M214" s="87">
        <f t="shared" si="84"/>
        <v>0</v>
      </c>
      <c r="N214" s="87">
        <f t="shared" si="84"/>
        <v>0</v>
      </c>
    </row>
    <row r="215" spans="1:14" ht="12.75">
      <c r="A215" s="90">
        <v>3</v>
      </c>
      <c r="B215" s="100"/>
      <c r="C215" s="84" t="s">
        <v>48</v>
      </c>
      <c r="D215" s="85">
        <f>SUM(E215:L215)</f>
        <v>0</v>
      </c>
      <c r="E215" s="85">
        <f aca="true" t="shared" si="85" ref="E215:N215">SUM(E216,E221)</f>
        <v>0</v>
      </c>
      <c r="F215" s="85">
        <f>SUM(F216,F221)</f>
        <v>0</v>
      </c>
      <c r="G215" s="85">
        <f t="shared" si="85"/>
        <v>0</v>
      </c>
      <c r="H215" s="85">
        <f t="shared" si="85"/>
        <v>0</v>
      </c>
      <c r="I215" s="85">
        <f t="shared" si="85"/>
        <v>0</v>
      </c>
      <c r="J215" s="85">
        <f t="shared" si="85"/>
        <v>0</v>
      </c>
      <c r="K215" s="85">
        <f t="shared" si="85"/>
        <v>0</v>
      </c>
      <c r="L215" s="85">
        <f t="shared" si="85"/>
        <v>0</v>
      </c>
      <c r="M215" s="85">
        <f t="shared" si="85"/>
        <v>0</v>
      </c>
      <c r="N215" s="85">
        <f t="shared" si="85"/>
        <v>0</v>
      </c>
    </row>
    <row r="216" spans="1:14" ht="12.75">
      <c r="A216" s="90">
        <v>31</v>
      </c>
      <c r="B216" s="100"/>
      <c r="C216" s="84" t="s">
        <v>20</v>
      </c>
      <c r="D216" s="85">
        <f aca="true" t="shared" si="86" ref="D216:D230">SUM(E216:L216)</f>
        <v>0</v>
      </c>
      <c r="E216" s="85">
        <f aca="true" t="shared" si="87" ref="E216:L216">SUM(E217,E219)</f>
        <v>0</v>
      </c>
      <c r="F216" s="85">
        <f>SUM(F217,F219)</f>
        <v>0</v>
      </c>
      <c r="G216" s="85">
        <f t="shared" si="87"/>
        <v>0</v>
      </c>
      <c r="H216" s="85">
        <f t="shared" si="87"/>
        <v>0</v>
      </c>
      <c r="I216" s="85">
        <f t="shared" si="87"/>
        <v>0</v>
      </c>
      <c r="J216" s="85">
        <f t="shared" si="87"/>
        <v>0</v>
      </c>
      <c r="K216" s="85">
        <f t="shared" si="87"/>
        <v>0</v>
      </c>
      <c r="L216" s="85">
        <f t="shared" si="87"/>
        <v>0</v>
      </c>
      <c r="M216" s="121">
        <v>0</v>
      </c>
      <c r="N216" s="121">
        <v>0</v>
      </c>
    </row>
    <row r="217" spans="1:14" ht="12.75">
      <c r="A217" s="90">
        <v>311</v>
      </c>
      <c r="B217" s="100"/>
      <c r="C217" s="84" t="s">
        <v>21</v>
      </c>
      <c r="D217" s="85">
        <f t="shared" si="86"/>
        <v>0</v>
      </c>
      <c r="E217" s="85">
        <f aca="true" t="shared" si="88" ref="E217:L217">SUM(E218)</f>
        <v>0</v>
      </c>
      <c r="F217" s="85">
        <f t="shared" si="88"/>
        <v>0</v>
      </c>
      <c r="G217" s="85">
        <f t="shared" si="88"/>
        <v>0</v>
      </c>
      <c r="H217" s="85">
        <f t="shared" si="88"/>
        <v>0</v>
      </c>
      <c r="I217" s="85">
        <f t="shared" si="88"/>
        <v>0</v>
      </c>
      <c r="J217" s="85">
        <f t="shared" si="88"/>
        <v>0</v>
      </c>
      <c r="K217" s="85">
        <f t="shared" si="88"/>
        <v>0</v>
      </c>
      <c r="L217" s="85">
        <f t="shared" si="88"/>
        <v>0</v>
      </c>
      <c r="M217" s="85"/>
      <c r="N217" s="85"/>
    </row>
    <row r="218" spans="1:14" ht="12.75">
      <c r="A218" s="90">
        <v>3111</v>
      </c>
      <c r="B218" s="194">
        <v>1369</v>
      </c>
      <c r="C218" s="84" t="s">
        <v>89</v>
      </c>
      <c r="D218" s="85">
        <f t="shared" si="86"/>
        <v>0</v>
      </c>
      <c r="E218" s="121"/>
      <c r="F218" s="121"/>
      <c r="G218" s="124"/>
      <c r="H218" s="124"/>
      <c r="I218" s="124"/>
      <c r="J218" s="124"/>
      <c r="K218" s="124"/>
      <c r="L218" s="124"/>
      <c r="M218" s="105"/>
      <c r="N218" s="105"/>
    </row>
    <row r="219" spans="1:14" ht="12.75">
      <c r="A219" s="90">
        <v>313</v>
      </c>
      <c r="B219" s="100"/>
      <c r="C219" s="84" t="s">
        <v>23</v>
      </c>
      <c r="D219" s="85">
        <f t="shared" si="86"/>
        <v>0</v>
      </c>
      <c r="E219" s="85">
        <f aca="true" t="shared" si="89" ref="E219:L219">SUM(E220:E220)</f>
        <v>0</v>
      </c>
      <c r="F219" s="85">
        <f t="shared" si="89"/>
        <v>0</v>
      </c>
      <c r="G219" s="85">
        <f t="shared" si="89"/>
        <v>0</v>
      </c>
      <c r="H219" s="85">
        <f t="shared" si="89"/>
        <v>0</v>
      </c>
      <c r="I219" s="85">
        <f t="shared" si="89"/>
        <v>0</v>
      </c>
      <c r="J219" s="85">
        <f t="shared" si="89"/>
        <v>0</v>
      </c>
      <c r="K219" s="85">
        <f t="shared" si="89"/>
        <v>0</v>
      </c>
      <c r="L219" s="85">
        <f t="shared" si="89"/>
        <v>0</v>
      </c>
      <c r="M219" s="85"/>
      <c r="N219" s="85"/>
    </row>
    <row r="220" spans="1:14" ht="25.5">
      <c r="A220" s="90">
        <v>3132</v>
      </c>
      <c r="B220" s="194">
        <v>1370</v>
      </c>
      <c r="C220" s="84" t="s">
        <v>90</v>
      </c>
      <c r="D220" s="85">
        <f t="shared" si="86"/>
        <v>0</v>
      </c>
      <c r="E220" s="121"/>
      <c r="F220" s="121"/>
      <c r="G220" s="124"/>
      <c r="H220" s="124"/>
      <c r="I220" s="124"/>
      <c r="J220" s="124"/>
      <c r="K220" s="124"/>
      <c r="L220" s="124"/>
      <c r="M220" s="105"/>
      <c r="N220" s="105"/>
    </row>
    <row r="221" spans="1:14" ht="12.75">
      <c r="A221" s="90">
        <v>32</v>
      </c>
      <c r="B221" s="100"/>
      <c r="C221" s="84" t="s">
        <v>24</v>
      </c>
      <c r="D221" s="85">
        <f t="shared" si="86"/>
        <v>0</v>
      </c>
      <c r="E221" s="85">
        <f aca="true" t="shared" si="90" ref="E221:L221">SUM(E222,E225,E228)</f>
        <v>0</v>
      </c>
      <c r="F221" s="85">
        <f>SUM(F222,F225,F228)</f>
        <v>0</v>
      </c>
      <c r="G221" s="85">
        <f t="shared" si="90"/>
        <v>0</v>
      </c>
      <c r="H221" s="85">
        <f t="shared" si="90"/>
        <v>0</v>
      </c>
      <c r="I221" s="85">
        <f t="shared" si="90"/>
        <v>0</v>
      </c>
      <c r="J221" s="85">
        <f t="shared" si="90"/>
        <v>0</v>
      </c>
      <c r="K221" s="85">
        <f t="shared" si="90"/>
        <v>0</v>
      </c>
      <c r="L221" s="85">
        <f t="shared" si="90"/>
        <v>0</v>
      </c>
      <c r="M221" s="121">
        <v>0</v>
      </c>
      <c r="N221" s="121">
        <v>0</v>
      </c>
    </row>
    <row r="222" spans="1:14" ht="12.75">
      <c r="A222" s="90">
        <v>322</v>
      </c>
      <c r="B222" s="100"/>
      <c r="C222" s="84" t="s">
        <v>26</v>
      </c>
      <c r="D222" s="85">
        <f t="shared" si="86"/>
        <v>0</v>
      </c>
      <c r="E222" s="85">
        <f aca="true" t="shared" si="91" ref="E222:L222">SUM(E223:E224)</f>
        <v>0</v>
      </c>
      <c r="F222" s="85">
        <f>SUM(F223:F224)</f>
        <v>0</v>
      </c>
      <c r="G222" s="85">
        <f t="shared" si="91"/>
        <v>0</v>
      </c>
      <c r="H222" s="85">
        <f t="shared" si="91"/>
        <v>0</v>
      </c>
      <c r="I222" s="85">
        <f t="shared" si="91"/>
        <v>0</v>
      </c>
      <c r="J222" s="85">
        <f t="shared" si="91"/>
        <v>0</v>
      </c>
      <c r="K222" s="85">
        <f t="shared" si="91"/>
        <v>0</v>
      </c>
      <c r="L222" s="85">
        <f t="shared" si="91"/>
        <v>0</v>
      </c>
      <c r="M222" s="85"/>
      <c r="N222" s="85"/>
    </row>
    <row r="223" spans="1:14" ht="25.5">
      <c r="A223" s="90">
        <v>3221</v>
      </c>
      <c r="B223" s="194">
        <v>1371</v>
      </c>
      <c r="C223" s="84" t="s">
        <v>63</v>
      </c>
      <c r="D223" s="85">
        <f t="shared" si="86"/>
        <v>0</v>
      </c>
      <c r="E223" s="121"/>
      <c r="F223" s="121"/>
      <c r="G223" s="124"/>
      <c r="H223" s="124"/>
      <c r="I223" s="124"/>
      <c r="J223" s="124"/>
      <c r="K223" s="124"/>
      <c r="L223" s="124"/>
      <c r="M223" s="105"/>
      <c r="N223" s="105"/>
    </row>
    <row r="224" spans="1:14" ht="12.75">
      <c r="A224" s="90">
        <v>3222</v>
      </c>
      <c r="B224" s="194">
        <v>1372</v>
      </c>
      <c r="C224" s="84" t="s">
        <v>64</v>
      </c>
      <c r="D224" s="85">
        <f t="shared" si="86"/>
        <v>0</v>
      </c>
      <c r="E224" s="121"/>
      <c r="F224" s="121"/>
      <c r="G224" s="124"/>
      <c r="H224" s="124"/>
      <c r="I224" s="124"/>
      <c r="J224" s="124"/>
      <c r="K224" s="124"/>
      <c r="L224" s="124"/>
      <c r="M224" s="105"/>
      <c r="N224" s="105"/>
    </row>
    <row r="225" spans="1:14" ht="12.75">
      <c r="A225" s="90">
        <v>323</v>
      </c>
      <c r="B225" s="100"/>
      <c r="C225" s="84" t="s">
        <v>27</v>
      </c>
      <c r="D225" s="85">
        <f t="shared" si="86"/>
        <v>0</v>
      </c>
      <c r="E225" s="85">
        <f aca="true" t="shared" si="92" ref="E225:L225">SUM(E226:E227)</f>
        <v>0</v>
      </c>
      <c r="F225" s="85">
        <f>SUM(F226:F227)</f>
        <v>0</v>
      </c>
      <c r="G225" s="85">
        <f t="shared" si="92"/>
        <v>0</v>
      </c>
      <c r="H225" s="85">
        <f t="shared" si="92"/>
        <v>0</v>
      </c>
      <c r="I225" s="85">
        <f t="shared" si="92"/>
        <v>0</v>
      </c>
      <c r="J225" s="85">
        <f t="shared" si="92"/>
        <v>0</v>
      </c>
      <c r="K225" s="85">
        <f t="shared" si="92"/>
        <v>0</v>
      </c>
      <c r="L225" s="85">
        <f t="shared" si="92"/>
        <v>0</v>
      </c>
      <c r="M225" s="85"/>
      <c r="N225" s="85"/>
    </row>
    <row r="226" spans="1:14" ht="12.75">
      <c r="A226" s="90">
        <v>3231</v>
      </c>
      <c r="B226" s="194">
        <v>1373</v>
      </c>
      <c r="C226" s="84" t="s">
        <v>69</v>
      </c>
      <c r="D226" s="85">
        <f t="shared" si="86"/>
        <v>0</v>
      </c>
      <c r="E226" s="121"/>
      <c r="F226" s="121"/>
      <c r="G226" s="124"/>
      <c r="H226" s="124"/>
      <c r="I226" s="124"/>
      <c r="J226" s="124"/>
      <c r="K226" s="124"/>
      <c r="L226" s="124"/>
      <c r="M226" s="105"/>
      <c r="N226" s="105"/>
    </row>
    <row r="227" spans="1:14" ht="12.75">
      <c r="A227" s="90">
        <v>3233</v>
      </c>
      <c r="B227" s="194">
        <v>1374</v>
      </c>
      <c r="C227" s="84" t="s">
        <v>70</v>
      </c>
      <c r="D227" s="85">
        <f t="shared" si="86"/>
        <v>0</v>
      </c>
      <c r="E227" s="121"/>
      <c r="F227" s="121"/>
      <c r="G227" s="124"/>
      <c r="H227" s="124"/>
      <c r="I227" s="124"/>
      <c r="J227" s="124"/>
      <c r="K227" s="124"/>
      <c r="L227" s="124"/>
      <c r="M227" s="105"/>
      <c r="N227" s="105"/>
    </row>
    <row r="228" spans="1:14" ht="12.75">
      <c r="A228" s="90">
        <v>3237</v>
      </c>
      <c r="B228" s="194">
        <v>1375</v>
      </c>
      <c r="C228" s="84" t="s">
        <v>77</v>
      </c>
      <c r="D228" s="85">
        <f t="shared" si="86"/>
        <v>0</v>
      </c>
      <c r="E228" s="85">
        <f aca="true" t="shared" si="93" ref="E228:L228">SUM(E229:E230)</f>
        <v>0</v>
      </c>
      <c r="F228" s="85">
        <f>SUM(F229:F230)</f>
        <v>0</v>
      </c>
      <c r="G228" s="85">
        <f t="shared" si="93"/>
        <v>0</v>
      </c>
      <c r="H228" s="85">
        <f t="shared" si="93"/>
        <v>0</v>
      </c>
      <c r="I228" s="85">
        <f t="shared" si="93"/>
        <v>0</v>
      </c>
      <c r="J228" s="85">
        <f t="shared" si="93"/>
        <v>0</v>
      </c>
      <c r="K228" s="85">
        <f t="shared" si="93"/>
        <v>0</v>
      </c>
      <c r="L228" s="85">
        <f t="shared" si="93"/>
        <v>0</v>
      </c>
      <c r="M228" s="85"/>
      <c r="N228" s="85"/>
    </row>
    <row r="229" spans="1:14" ht="12.75">
      <c r="A229" s="90">
        <v>329</v>
      </c>
      <c r="B229" s="100"/>
      <c r="C229" s="84" t="s">
        <v>79</v>
      </c>
      <c r="D229" s="85">
        <f t="shared" si="86"/>
        <v>0</v>
      </c>
      <c r="E229" s="121"/>
      <c r="F229" s="121"/>
      <c r="G229" s="124"/>
      <c r="H229" s="124"/>
      <c r="I229" s="124"/>
      <c r="J229" s="124"/>
      <c r="K229" s="124"/>
      <c r="L229" s="124"/>
      <c r="M229" s="105"/>
      <c r="N229" s="105"/>
    </row>
    <row r="230" spans="1:14" ht="12.75">
      <c r="A230" s="90">
        <v>3293</v>
      </c>
      <c r="B230" s="194">
        <v>1376</v>
      </c>
      <c r="C230" s="84" t="s">
        <v>77</v>
      </c>
      <c r="D230" s="85">
        <f t="shared" si="86"/>
        <v>0</v>
      </c>
      <c r="E230" s="121"/>
      <c r="F230" s="121"/>
      <c r="G230" s="124"/>
      <c r="H230" s="124"/>
      <c r="I230" s="124"/>
      <c r="J230" s="124"/>
      <c r="K230" s="124"/>
      <c r="L230" s="124"/>
      <c r="M230" s="105"/>
      <c r="N230" s="105"/>
    </row>
    <row r="231" spans="1:14" ht="12.75">
      <c r="A231" s="90">
        <v>3299</v>
      </c>
      <c r="B231" s="194">
        <v>1377</v>
      </c>
      <c r="C231" s="84"/>
      <c r="D231" s="85"/>
      <c r="E231" s="85"/>
      <c r="F231" s="85"/>
      <c r="G231" s="105"/>
      <c r="H231" s="105"/>
      <c r="I231" s="105"/>
      <c r="J231" s="105"/>
      <c r="K231" s="105"/>
      <c r="L231" s="105"/>
      <c r="M231" s="105"/>
      <c r="N231" s="105"/>
    </row>
  </sheetData>
  <sheetProtection/>
  <mergeCells count="3">
    <mergeCell ref="A1:N1"/>
    <mergeCell ref="A4:C4"/>
    <mergeCell ref="A5:B5"/>
  </mergeCells>
  <conditionalFormatting sqref="B67:B68 B89:B90 B114:B115 B124:B129 A182:A186 A203:A205 A207 A209:A211 A5:A65 A124:A139 B131:B143 A141:A143 A146:A150 A161:A163 A152:A156">
    <cfRule type="cellIs" priority="31" dxfId="22" operator="equal" stopIfTrue="1">
      <formula>4126</formula>
    </cfRule>
  </conditionalFormatting>
  <conditionalFormatting sqref="A140">
    <cfRule type="cellIs" priority="29" dxfId="22" operator="equal" stopIfTrue="1">
      <formula>4126</formula>
    </cfRule>
  </conditionalFormatting>
  <conditionalFormatting sqref="A67:A119">
    <cfRule type="cellIs" priority="30" dxfId="22" operator="equal" stopIfTrue="1">
      <formula>4126</formula>
    </cfRule>
  </conditionalFormatting>
  <conditionalFormatting sqref="A213 A215:A217">
    <cfRule type="cellIs" priority="28" dxfId="22" operator="equal" stopIfTrue="1">
      <formula>4126</formula>
    </cfRule>
  </conditionalFormatting>
  <conditionalFormatting sqref="B69:B88">
    <cfRule type="cellIs" priority="19" dxfId="22" operator="equal" stopIfTrue="1">
      <formula>4126</formula>
    </cfRule>
  </conditionalFormatting>
  <conditionalFormatting sqref="B91:B113">
    <cfRule type="cellIs" priority="18" dxfId="22" operator="equal" stopIfTrue="1">
      <formula>4126</formula>
    </cfRule>
  </conditionalFormatting>
  <conditionalFormatting sqref="B116:B119">
    <cfRule type="cellIs" priority="17" dxfId="22" operator="equal" stopIfTrue="1">
      <formula>4126</formula>
    </cfRule>
  </conditionalFormatting>
  <conditionalFormatting sqref="B130">
    <cfRule type="cellIs" priority="16" dxfId="22" operator="equal" stopIfTrue="1">
      <formula>4126</formula>
    </cfRule>
  </conditionalFormatting>
  <conditionalFormatting sqref="A164:A181">
    <cfRule type="cellIs" priority="14" dxfId="0" operator="between">
      <formula>3100</formula>
      <formula>5999</formula>
    </cfRule>
  </conditionalFormatting>
  <conditionalFormatting sqref="A187:A201">
    <cfRule type="cellIs" priority="13" dxfId="0" operator="between">
      <formula>3100</formula>
      <formula>5999</formula>
    </cfRule>
  </conditionalFormatting>
  <conditionalFormatting sqref="A206">
    <cfRule type="cellIs" priority="12" dxfId="0" operator="between">
      <formula>3100</formula>
      <formula>5999</formula>
    </cfRule>
  </conditionalFormatting>
  <conditionalFormatting sqref="A202">
    <cfRule type="cellIs" priority="11" dxfId="0" operator="between">
      <formula>3100</formula>
      <formula>5999</formula>
    </cfRule>
  </conditionalFormatting>
  <conditionalFormatting sqref="A208">
    <cfRule type="cellIs" priority="10" dxfId="0" operator="between">
      <formula>3100</formula>
      <formula>5999</formula>
    </cfRule>
  </conditionalFormatting>
  <conditionalFormatting sqref="A212">
    <cfRule type="cellIs" priority="9" dxfId="0" operator="between">
      <formula>3100</formula>
      <formula>5999</formula>
    </cfRule>
  </conditionalFormatting>
  <conditionalFormatting sqref="A120:B123">
    <cfRule type="cellIs" priority="8" dxfId="22" operator="equal" stopIfTrue="1">
      <formula>4126</formula>
    </cfRule>
  </conditionalFormatting>
  <conditionalFormatting sqref="A144">
    <cfRule type="cellIs" priority="7" dxfId="0" operator="between">
      <formula>3100</formula>
      <formula>5999</formula>
    </cfRule>
  </conditionalFormatting>
  <conditionalFormatting sqref="A158:A160">
    <cfRule type="cellIs" priority="6" dxfId="0" operator="between">
      <formula>3100</formula>
      <formula>5999</formula>
    </cfRule>
  </conditionalFormatting>
  <conditionalFormatting sqref="A157">
    <cfRule type="cellIs" priority="5" dxfId="0" operator="between">
      <formula>3100</formula>
      <formula>5999</formula>
    </cfRule>
  </conditionalFormatting>
  <conditionalFormatting sqref="A151">
    <cfRule type="cellIs" priority="4" dxfId="0" operator="between">
      <formula>3100</formula>
      <formula>5999</formula>
    </cfRule>
  </conditionalFormatting>
  <conditionalFormatting sqref="A145">
    <cfRule type="cellIs" priority="3" dxfId="0" operator="between">
      <formula>3100</formula>
      <formula>5999</formula>
    </cfRule>
  </conditionalFormatting>
  <conditionalFormatting sqref="A214">
    <cfRule type="cellIs" priority="2" dxfId="0" operator="between">
      <formula>3100</formula>
      <formula>5999</formula>
    </cfRule>
  </conditionalFormatting>
  <conditionalFormatting sqref="A218:A231">
    <cfRule type="cellIs" priority="1" dxfId="0" operator="between">
      <formula>3100</formula>
      <formula>5999</formula>
    </cfRule>
  </conditionalFormatting>
  <printOptions horizontalCentered="1"/>
  <pageMargins left="0" right="0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Aneta</cp:lastModifiedBy>
  <cp:lastPrinted>2019-12-19T11:26:07Z</cp:lastPrinted>
  <dcterms:created xsi:type="dcterms:W3CDTF">2013-09-11T11:00:21Z</dcterms:created>
  <dcterms:modified xsi:type="dcterms:W3CDTF">2019-12-19T11:29:02Z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