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PRIHODA'!$A$1:$H$58</definedName>
  </definedNames>
  <calcPr fullCalcOnLoad="1"/>
</workbook>
</file>

<file path=xl/comments3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<sst xmlns="http://schemas.openxmlformats.org/spreadsheetml/2006/main" count="429" uniqueCount="210">
  <si>
    <t>PRIHODI POSLOVANJA</t>
  </si>
  <si>
    <t>PRIHODI OD NEFINANCIJSKE IMOVINE</t>
  </si>
  <si>
    <t>RASHODI  POSLOVANJA</t>
  </si>
  <si>
    <t>RASHODI ZA NEFINANCIJSKU IMOVINU</t>
  </si>
  <si>
    <t>RAZLIKA - VIŠAK / MANJAK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</si>
  <si>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</si>
  <si>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</si>
  <si>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</si>
  <si>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</si>
  <si>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</si>
  <si>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</si>
  <si>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</si>
  <si>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</si>
  <si>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Ukupno (po izvorima)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</si>
  <si>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</si>
  <si>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</si>
  <si>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</si>
  <si>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</si>
  <si>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</si>
  <si>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</si>
  <si>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</si>
  <si>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Ostali financijski rashodi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</si>
  <si>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</si>
  <si>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</si>
  <si>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</si>
  <si>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</si>
  <si>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</si>
  <si>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FINANCIRANJE OSNOVNOG ŠKOLSTVA PREMA MINIMALNOM STANDARDU</t>
  </si>
  <si>
    <t>Program 7006</t>
  </si>
  <si>
    <t>Rashodi za nabavu proizvedene dugotrajne imovine</t>
  </si>
  <si>
    <t>Uredska oprema i namještaj</t>
  </si>
  <si>
    <t>Rashodi poslovanja</t>
  </si>
  <si>
    <t>Usluge tekućeg i investicijskog održavanja</t>
  </si>
  <si>
    <t>A 7006 04</t>
  </si>
  <si>
    <t>FINANCIRANJE OPĆIH TROŠKOVA OSNOVNOG ŠKOLSTVA</t>
  </si>
  <si>
    <t>Službena putovanja</t>
  </si>
  <si>
    <t>Stručno usavršavanje zaposlenika</t>
  </si>
  <si>
    <t>Energija</t>
  </si>
  <si>
    <t>Usluge telefona, pošte i prijevoza</t>
  </si>
  <si>
    <t>Komunalne usluge</t>
  </si>
  <si>
    <t>Ostale usluge</t>
  </si>
  <si>
    <t>Članarine</t>
  </si>
  <si>
    <t>Financijski rashodi</t>
  </si>
  <si>
    <t>FINANCIRANJE STVARNIH TROŠKOVA OSNOVNOG ŠKOLSTVA</t>
  </si>
  <si>
    <t>Materijal i sirovine</t>
  </si>
  <si>
    <t>Program 7008</t>
  </si>
  <si>
    <t>Knjige</t>
  </si>
  <si>
    <t>Pozicija</t>
  </si>
  <si>
    <t>Dnevnice za službeni put u zemlji</t>
  </si>
  <si>
    <t>Naknade za smještaj na sl.putu u zemlji</t>
  </si>
  <si>
    <t>Naknade za prijevoz na sl.putu u zemlji</t>
  </si>
  <si>
    <t>Seminari, savjetovanja, simpoziji</t>
  </si>
  <si>
    <t>Uredski materijal I ostali materijalni rashodi</t>
  </si>
  <si>
    <t xml:space="preserve">Uredski materijal                  </t>
  </si>
  <si>
    <t>Literatura (publikacije,časopisi, glasila i ostalo)</t>
  </si>
  <si>
    <t>Materijal I sredstva za čišćenje i održavanje</t>
  </si>
  <si>
    <t>Materijal za higijenske potrebe i njegu</t>
  </si>
  <si>
    <t>Ostali materijal za potrebe redovnog poslovanja</t>
  </si>
  <si>
    <t>Električna energija</t>
  </si>
  <si>
    <t>Plin</t>
  </si>
  <si>
    <t>Motorni benzin I dizel gorivo</t>
  </si>
  <si>
    <t>Materijal I dijelovi za tekuće i investicijsko održavanje</t>
  </si>
  <si>
    <t>Mat. i dijelovi za tek. i  inv.održ.građevinskih objekata</t>
  </si>
  <si>
    <t>Mat. i dijelovi za tek. i inv.održ.postrojenja i opreme</t>
  </si>
  <si>
    <t>Mat. i dijelovi za tek. i inv.održ.transportnih sredstava</t>
  </si>
  <si>
    <t>Službena, radna I zaštitna odjeća i obuća</t>
  </si>
  <si>
    <t>Usluge telefona, pošte I prijevoza</t>
  </si>
  <si>
    <t>Usluge telefona, telefaxa</t>
  </si>
  <si>
    <t>Usluge interneta</t>
  </si>
  <si>
    <t>Poštarine</t>
  </si>
  <si>
    <t>Ostale usluge za komunikaciju I prijevoz</t>
  </si>
  <si>
    <t>Usluge tek. i inv. održ. građevinskih objekata</t>
  </si>
  <si>
    <t>Usluge tek. I inv. održ. postrojenja I opreme</t>
  </si>
  <si>
    <t>Opskrba vodom</t>
  </si>
  <si>
    <t>Iznošenje I odvoz smeća</t>
  </si>
  <si>
    <t>Deratizacija I dezinsekcija</t>
  </si>
  <si>
    <t xml:space="preserve">Dimnjačarske I ekološke usluge </t>
  </si>
  <si>
    <t>Ostale komunalne usluge</t>
  </si>
  <si>
    <t>Zdravstvene usluge</t>
  </si>
  <si>
    <t>Obvezni i preventivni zdravstv.pregledi zaposlenika</t>
  </si>
  <si>
    <t>Ostali zdravstvene i veterinarske usluge</t>
  </si>
  <si>
    <t>Intelektualne I osobne usluge</t>
  </si>
  <si>
    <t>Ostale intelektualne usluge</t>
  </si>
  <si>
    <t>Tuzemne članarine</t>
  </si>
  <si>
    <t>Ostali nespomenuti rashodi poslovnja</t>
  </si>
  <si>
    <t xml:space="preserve">Ostali nespomenuti rashodi </t>
  </si>
  <si>
    <t>Bankarske usluge I usluge platnog prometa</t>
  </si>
  <si>
    <t>Usluge platnog prometa</t>
  </si>
  <si>
    <t>Prijevoz učenika</t>
  </si>
  <si>
    <t>Sitan inventar i auto gume</t>
  </si>
  <si>
    <t>Knjige u knjižnicama</t>
  </si>
  <si>
    <t>FINANCIRANJE OSNOVNOG ŠKOLSTVA IZNAD MINIMALNOG STANDARDA</t>
  </si>
  <si>
    <t>STRUČNI AKTIV</t>
  </si>
  <si>
    <t>ŠKOLSKI SPORTSKI KLUB</t>
  </si>
  <si>
    <t>UČENIČKA ZADRUGA</t>
  </si>
  <si>
    <t>Prihodi od nef. imovine i nadokn. šteta s osnova osiguranja</t>
  </si>
  <si>
    <t>SUFINANCIRANJE</t>
  </si>
  <si>
    <t>ŠKOLSKA KUHINJA</t>
  </si>
  <si>
    <t>ŠKOLSKI IZLETI</t>
  </si>
  <si>
    <t>OSTALI VLASTITI PRIHODI</t>
  </si>
  <si>
    <t>Namirnice</t>
  </si>
  <si>
    <t>Ostale usluge za komunik.i prijevoz</t>
  </si>
  <si>
    <t>Uredski mater.i ostali mater.rashodi</t>
  </si>
  <si>
    <t>Ostali materijal za potrebe redovn.poslov.</t>
  </si>
  <si>
    <t>Sitan inventar</t>
  </si>
  <si>
    <t>Materijal i sredstva za čišćenje i održavanje</t>
  </si>
  <si>
    <t>VOLONTERI</t>
  </si>
  <si>
    <t>Naknade troš.osobama izvan radnog vrem.</t>
  </si>
  <si>
    <t>Naknade ostalih troškova</t>
  </si>
  <si>
    <t>Naknade troš.osob.izvan radnog odnosa</t>
  </si>
  <si>
    <t>Ostale usluge za komunikaciju i prijevoz</t>
  </si>
  <si>
    <t>Usluge tek. i inv. održ. opreme</t>
  </si>
  <si>
    <t>Računala i računalna oprema</t>
  </si>
  <si>
    <t>67111 (županija)</t>
  </si>
  <si>
    <t>Namjenski primici od zaduživanja i fin.imovine</t>
  </si>
  <si>
    <t>Namjenski primici od zaduživanja i financijske imovine</t>
  </si>
  <si>
    <t>Ostale računalne usluge</t>
  </si>
  <si>
    <t>Računalne usluge</t>
  </si>
  <si>
    <t>Grafičke i tisk.usluge, u.kopir. i uvezivanja</t>
  </si>
  <si>
    <t>Uređenje prostora</t>
  </si>
  <si>
    <t>Reprezentacija</t>
  </si>
  <si>
    <t>Rashodi protokola (vijenci, cvijeće, svijeće i sl.)</t>
  </si>
  <si>
    <t>članarina</t>
  </si>
  <si>
    <t>Članarine i norme</t>
  </si>
  <si>
    <t>Ostali nesp.rash.(osig., šk.pred., crv.kr.,fotog.)</t>
  </si>
  <si>
    <t>članarina za eko-školu</t>
  </si>
  <si>
    <t xml:space="preserve">Bankarske usluge </t>
  </si>
  <si>
    <t>Zatezne kamate iz poslovnih odnosa</t>
  </si>
  <si>
    <t>Pristojbe i naknade</t>
  </si>
  <si>
    <t>Javnobilježničke pristojbe</t>
  </si>
  <si>
    <t>Sudske pristojbe</t>
  </si>
  <si>
    <t>Program 7011</t>
  </si>
  <si>
    <t>FINANCIRANJE ŠKOLSTVA IZVAN ŽUPANIJSKOG PRORAČUNA</t>
  </si>
  <si>
    <t>Ravnateljica: Jasminka Falamić</t>
  </si>
  <si>
    <t>Telefon: 031 613 909</t>
  </si>
  <si>
    <t>Izradila: Aneta Mitrić</t>
  </si>
  <si>
    <t>Ostali nespomenuti fin.rashodi</t>
  </si>
  <si>
    <t>rashodi protokola</t>
  </si>
  <si>
    <t>Naknade troš.osobama izvan radnog odnosa</t>
  </si>
  <si>
    <t>Naknade troškova služb.puta(volonteri)</t>
  </si>
  <si>
    <t>Zatezne kamate</t>
  </si>
  <si>
    <t>ostali nespom.financijski rashodi</t>
  </si>
  <si>
    <t>A 7006 05</t>
  </si>
  <si>
    <t>A 1007 01</t>
  </si>
  <si>
    <t>A 1008 02</t>
  </si>
  <si>
    <t>A 1009 03</t>
  </si>
  <si>
    <t>A 1012 04</t>
  </si>
  <si>
    <t>Rashodi za zaposlene</t>
  </si>
  <si>
    <t>Plaće za redovan rad</t>
  </si>
  <si>
    <t>Plaće (Bruto)</t>
  </si>
  <si>
    <t>Plaće za zaposlene</t>
  </si>
  <si>
    <t>Doprinosi na plaće</t>
  </si>
  <si>
    <t>Doprinosi za obvezno zdrav.osiguranje</t>
  </si>
  <si>
    <t>Doprinosi za obvezno zdravstveno osiguranje zaštite zdravlja na radu</t>
  </si>
  <si>
    <t>Naknade za prijevoz, rad na terenu i odvojeni život</t>
  </si>
  <si>
    <t>Naknade za prijevoz na posao i s posla</t>
  </si>
  <si>
    <t>Ostali nespomenuti rashodi poslovanja</t>
  </si>
  <si>
    <t>Plaće za vježbenike</t>
  </si>
  <si>
    <t>Uredski materijal i ostali materijalni rashodi</t>
  </si>
  <si>
    <t>Doprinosi za obv.zdrav.osig. u sluč.nezap.</t>
  </si>
  <si>
    <t>Uredski materijal  i ostali mater. rashodi</t>
  </si>
  <si>
    <t>Ostali materijal za potrebe redovnog  posl.</t>
  </si>
  <si>
    <t>Doprinosi za obv.zdr.osig.u sluč.nezapos.</t>
  </si>
  <si>
    <t>INVESTICIJSKO ODRŽAVANJE OBJEKATA I OPREME U OSNOVNOM ŠKOLSTVU</t>
  </si>
  <si>
    <t>K 7008 04</t>
  </si>
  <si>
    <t>SUFINANCIRANJE OBAVEZNE ŠKOLSKE LEKTIRE U OSNOVNIM I SREDNJIM ŠKOLAMA</t>
  </si>
  <si>
    <t>T 7006 03</t>
  </si>
  <si>
    <t>T 7008 14</t>
  </si>
  <si>
    <t>A 1016 06</t>
  </si>
  <si>
    <t>A 1017 07</t>
  </si>
  <si>
    <t>A 1018 08</t>
  </si>
  <si>
    <t>A 1021 09</t>
  </si>
  <si>
    <t>A 1022 10</t>
  </si>
  <si>
    <t>Internet</t>
  </si>
  <si>
    <t>67121 (županija)</t>
  </si>
  <si>
    <r>
      <t xml:space="preserve"> PLAN RASHODA I IZDATAKA ZA: </t>
    </r>
    <r>
      <rPr>
        <b/>
        <sz val="14"/>
        <color indexed="17"/>
        <rFont val="Arial"/>
        <family val="2"/>
      </rPr>
      <t>OŠ DORE PEJAČEVIĆ NAŠICE</t>
    </r>
  </si>
  <si>
    <t>prijedlog fin. plana za 2018.</t>
  </si>
  <si>
    <t>Našice, 17.10.2017.</t>
  </si>
  <si>
    <r>
      <t xml:space="preserve">PLAN PRIHODA I PRIMITAKA ZA </t>
    </r>
    <r>
      <rPr>
        <b/>
        <sz val="14"/>
        <color indexed="17"/>
        <rFont val="Arial"/>
        <family val="2"/>
      </rPr>
      <t>OŠ DORE PEJAČEVIĆ NAŠICE</t>
    </r>
  </si>
  <si>
    <t>2018.</t>
  </si>
  <si>
    <t>Ukupno prihodi i primici za 2018.</t>
  </si>
  <si>
    <t>Fin. plan za 2019.</t>
  </si>
  <si>
    <t>Fin. plan za 2020.</t>
  </si>
  <si>
    <t>EU PROJEKTI - UČIMO ZAJEDNO 4</t>
  </si>
  <si>
    <t>2019.</t>
  </si>
  <si>
    <t>2020.</t>
  </si>
  <si>
    <t>Ukupno prihodi i primici za 2020.</t>
  </si>
  <si>
    <t>Ukupno prihodi i primici za 2019.</t>
  </si>
  <si>
    <t>Projekcija plana
za 2019.</t>
  </si>
  <si>
    <t>Projekcija plana 
za 2020.</t>
  </si>
  <si>
    <t>Prijedlog plana 
za 2018.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</si>
  <si>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</si>
  <si>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</si>
  <si>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</si>
  <si>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</si>
  <si>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</si>
  <si>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POMAGAČI U NASTAVI (mladi za mlade)</t>
  </si>
  <si>
    <t>A 1015 05</t>
  </si>
  <si>
    <t>PROJEKTI EU-Crveni križ-Volontirajmo i mi</t>
  </si>
  <si>
    <t>SVEUKUPNO PLAN</t>
  </si>
  <si>
    <t>Ostali materijal za potrebe redov.poslov.</t>
  </si>
  <si>
    <t>Ostali nesp.ras.(osig., šk.pred., crv.kr.,fotog.)</t>
  </si>
  <si>
    <t>9221 višak 2017.</t>
  </si>
  <si>
    <t>Mater.i dijel.za tekuće i invest.održavanje</t>
  </si>
  <si>
    <t>Doprin.za obv.zdr.osig.zaš.zdravlja na radu</t>
  </si>
  <si>
    <t>Ostali mater.za potrebe redovn.poslovanja</t>
  </si>
  <si>
    <t>Mat. i dijel. za tek. i inv.održ.postroj. i opreme</t>
  </si>
  <si>
    <t>Usluge tek. i inv. održavanje građ.objekata</t>
  </si>
  <si>
    <r>
      <t xml:space="preserve">PRIJEDLOG FINANCIJSKOG PLANA </t>
    </r>
    <r>
      <rPr>
        <b/>
        <sz val="14"/>
        <color indexed="17"/>
        <rFont val="Arial"/>
        <family val="2"/>
      </rPr>
      <t xml:space="preserve">OŠ DORE PEJAČEVIĆ NAŠICE   </t>
    </r>
    <r>
      <rPr>
        <b/>
        <sz val="14"/>
        <color indexed="8"/>
        <rFont val="Arial"/>
        <family val="2"/>
      </rPr>
      <t xml:space="preserve">                                                  ZA 2018. I                                                                                                                                                PROJEKCIJA PLANA ZA  2019. I 2020. GODINU</t>
    </r>
  </si>
  <si>
    <t>Prihodi od nefin. imovine i nadoknade šteta s osnova osiguranja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</si>
</sst>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73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17"/>
      <name val="Arial"/>
      <family val="2"/>
    </font>
    <font>
      <b/>
      <i/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7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6" fillId="38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8" fillId="44" borderId="7" applyNumberFormat="0" applyAlignment="0" applyProtection="0"/>
    <xf numFmtId="0" fontId="59" fillId="44" borderId="8" applyNumberFormat="0" applyAlignment="0" applyProtection="0"/>
    <xf numFmtId="0" fontId="15" fillId="0" borderId="9" applyNumberFormat="0" applyFill="0" applyAlignment="0" applyProtection="0"/>
    <xf numFmtId="0" fontId="60" fillId="4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2" applyNumberFormat="0" applyFill="0" applyAlignment="0" applyProtection="0"/>
    <xf numFmtId="0" fontId="6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5" fillId="46" borderId="0" applyNumberFormat="0" applyBorder="0" applyAlignment="0" applyProtection="0"/>
    <xf numFmtId="0" fontId="0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6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7" fillId="47" borderId="16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70" fillId="0" borderId="18" applyNumberFormat="0" applyFill="0" applyAlignment="0" applyProtection="0"/>
    <xf numFmtId="0" fontId="71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1" fontId="22" fillId="49" borderId="20" xfId="0" applyNumberFormat="1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/>
    </xf>
    <xf numFmtId="0" fontId="39" fillId="0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 wrapText="1"/>
    </xf>
    <xf numFmtId="3" fontId="39" fillId="0" borderId="0" xfId="0" applyNumberFormat="1" applyFont="1" applyFill="1" applyBorder="1" applyAlignment="1">
      <alignment horizontal="center" vertical="top"/>
    </xf>
    <xf numFmtId="4" fontId="39" fillId="0" borderId="0" xfId="0" applyNumberFormat="1" applyFont="1" applyFill="1" applyBorder="1" applyAlignment="1">
      <alignment vertical="top" wrapText="1"/>
    </xf>
    <xf numFmtId="178" fontId="39" fillId="0" borderId="0" xfId="103" applyNumberFormat="1" applyFont="1" applyFill="1" applyBorder="1" applyAlignment="1">
      <alignment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7" fillId="50" borderId="0" xfId="0" applyNumberFormat="1" applyFont="1" applyFill="1" applyBorder="1" applyAlignment="1" applyProtection="1">
      <alignment horizontal="center" vertical="center" wrapText="1"/>
      <protection/>
    </xf>
    <xf numFmtId="0" fontId="38" fillId="50" borderId="0" xfId="0" applyFont="1" applyFill="1" applyBorder="1" applyAlignment="1">
      <alignment vertical="top"/>
    </xf>
    <xf numFmtId="0" fontId="38" fillId="50" borderId="0" xfId="0" applyFont="1" applyFill="1" applyBorder="1" applyAlignment="1">
      <alignment vertical="top" wrapText="1"/>
    </xf>
    <xf numFmtId="178" fontId="38" fillId="50" borderId="0" xfId="103" applyNumberFormat="1" applyFont="1" applyFill="1" applyBorder="1" applyAlignment="1">
      <alignment wrapText="1"/>
    </xf>
    <xf numFmtId="0" fontId="39" fillId="13" borderId="0" xfId="0" applyFont="1" applyFill="1" applyBorder="1" applyAlignment="1">
      <alignment vertical="top"/>
    </xf>
    <xf numFmtId="0" fontId="39" fillId="13" borderId="0" xfId="0" applyFont="1" applyFill="1" applyBorder="1" applyAlignment="1">
      <alignment vertical="top" wrapText="1"/>
    </xf>
    <xf numFmtId="0" fontId="39" fillId="13" borderId="0" xfId="0" applyFont="1" applyFill="1" applyBorder="1" applyAlignment="1">
      <alignment vertical="top"/>
    </xf>
    <xf numFmtId="0" fontId="39" fillId="13" borderId="0" xfId="0" applyFont="1" applyFill="1" applyBorder="1" applyAlignment="1">
      <alignment horizontal="center" vertical="top"/>
    </xf>
    <xf numFmtId="0" fontId="39" fillId="13" borderId="0" xfId="0" applyFont="1" applyFill="1" applyBorder="1" applyAlignment="1">
      <alignment vertical="top" wrapText="1"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" fontId="39" fillId="0" borderId="0" xfId="0" applyNumberFormat="1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4" fontId="39" fillId="0" borderId="0" xfId="0" applyNumberFormat="1" applyFont="1" applyFill="1" applyBorder="1" applyAlignment="1">
      <alignment/>
    </xf>
    <xf numFmtId="0" fontId="39" fillId="0" borderId="0" xfId="0" applyFont="1" applyBorder="1" applyAlignment="1">
      <alignment horizontal="right"/>
    </xf>
    <xf numFmtId="0" fontId="39" fillId="0" borderId="0" xfId="0" applyFont="1" applyFill="1" applyBorder="1" applyAlignment="1">
      <alignment horizontal="right"/>
    </xf>
    <xf numFmtId="178" fontId="38" fillId="0" borderId="0" xfId="103" applyNumberFormat="1" applyFont="1" applyFill="1" applyBorder="1" applyAlignment="1">
      <alignment wrapText="1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Border="1" applyAlignment="1">
      <alignment horizontal="right"/>
    </xf>
    <xf numFmtId="0" fontId="38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/>
    </xf>
    <xf numFmtId="0" fontId="38" fillId="0" borderId="0" xfId="0" applyFont="1" applyFill="1" applyBorder="1" applyAlignment="1">
      <alignment vertical="top" wrapText="1"/>
    </xf>
    <xf numFmtId="0" fontId="38" fillId="0" borderId="0" xfId="0" applyFont="1" applyFill="1" applyBorder="1" applyAlignment="1">
      <alignment horizontal="right"/>
    </xf>
    <xf numFmtId="178" fontId="38" fillId="13" borderId="0" xfId="103" applyNumberFormat="1" applyFont="1" applyFill="1" applyBorder="1" applyAlignment="1">
      <alignment wrapText="1"/>
    </xf>
    <xf numFmtId="178" fontId="39" fillId="0" borderId="0" xfId="103" applyNumberFormat="1" applyFont="1" applyFill="1" applyBorder="1" applyAlignment="1">
      <alignment wrapText="1"/>
    </xf>
    <xf numFmtId="4" fontId="38" fillId="13" borderId="0" xfId="0" applyNumberFormat="1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right"/>
    </xf>
    <xf numFmtId="3" fontId="21" fillId="0" borderId="25" xfId="0" applyNumberFormat="1" applyFont="1" applyBorder="1" applyAlignment="1">
      <alignment horizontal="right"/>
    </xf>
    <xf numFmtId="3" fontId="21" fillId="0" borderId="26" xfId="0" applyNumberFormat="1" applyFont="1" applyBorder="1" applyAlignment="1">
      <alignment horizontal="right"/>
    </xf>
    <xf numFmtId="3" fontId="21" fillId="0" borderId="27" xfId="0" applyNumberFormat="1" applyFon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3" fontId="21" fillId="0" borderId="29" xfId="0" applyNumberFormat="1" applyFont="1" applyBorder="1" applyAlignment="1">
      <alignment horizontal="right"/>
    </xf>
    <xf numFmtId="3" fontId="21" fillId="0" borderId="30" xfId="0" applyNumberFormat="1" applyFont="1" applyFill="1" applyBorder="1" applyAlignment="1">
      <alignment horizontal="right"/>
    </xf>
    <xf numFmtId="3" fontId="21" fillId="0" borderId="31" xfId="0" applyNumberFormat="1" applyFont="1" applyFill="1" applyBorder="1" applyAlignment="1">
      <alignment horizontal="right"/>
    </xf>
    <xf numFmtId="3" fontId="21" fillId="0" borderId="32" xfId="0" applyNumberFormat="1" applyFont="1" applyBorder="1" applyAlignment="1">
      <alignment horizontal="right"/>
    </xf>
    <xf numFmtId="1" fontId="22" fillId="49" borderId="33" xfId="0" applyNumberFormat="1" applyFont="1" applyFill="1" applyBorder="1" applyAlignment="1">
      <alignment horizontal="left" wrapText="1"/>
    </xf>
    <xf numFmtId="1" fontId="21" fillId="0" borderId="34" xfId="0" applyNumberFormat="1" applyFont="1" applyBorder="1" applyAlignment="1">
      <alignment horizontal="left" wrapText="1"/>
    </xf>
    <xf numFmtId="1" fontId="21" fillId="0" borderId="35" xfId="0" applyNumberFormat="1" applyFont="1" applyBorder="1" applyAlignment="1">
      <alignment horizontal="left" wrapText="1"/>
    </xf>
    <xf numFmtId="1" fontId="21" fillId="0" borderId="36" xfId="0" applyNumberFormat="1" applyFont="1" applyBorder="1" applyAlignment="1">
      <alignment horizontal="left" wrapText="1"/>
    </xf>
    <xf numFmtId="0" fontId="23" fillId="0" borderId="0" xfId="0" applyNumberFormat="1" applyFont="1" applyFill="1" applyBorder="1" applyAlignment="1" applyProtection="1">
      <alignment horizontal="left"/>
      <protection/>
    </xf>
    <xf numFmtId="1" fontId="21" fillId="0" borderId="37" xfId="0" applyNumberFormat="1" applyFont="1" applyBorder="1" applyAlignment="1">
      <alignment horizontal="left" wrapText="1"/>
    </xf>
    <xf numFmtId="3" fontId="21" fillId="0" borderId="38" xfId="0" applyNumberFormat="1" applyFont="1" applyFill="1" applyBorder="1" applyAlignment="1">
      <alignment horizontal="right"/>
    </xf>
    <xf numFmtId="3" fontId="21" fillId="0" borderId="39" xfId="0" applyNumberFormat="1" applyFont="1" applyFill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4" fontId="39" fillId="0" borderId="0" xfId="0" applyNumberFormat="1" applyFont="1" applyFill="1" applyBorder="1" applyAlignment="1">
      <alignment wrapText="1"/>
    </xf>
    <xf numFmtId="0" fontId="39" fillId="0" borderId="0" xfId="0" applyFont="1" applyBorder="1" applyAlignment="1">
      <alignment wrapText="1"/>
    </xf>
    <xf numFmtId="0" fontId="39" fillId="0" borderId="41" xfId="0" applyFont="1" applyFill="1" applyBorder="1" applyAlignment="1">
      <alignment vertical="top"/>
    </xf>
    <xf numFmtId="0" fontId="39" fillId="0" borderId="41" xfId="0" applyFont="1" applyFill="1" applyBorder="1" applyAlignment="1">
      <alignment horizontal="center" vertical="top"/>
    </xf>
    <xf numFmtId="0" fontId="39" fillId="0" borderId="41" xfId="0" applyFont="1" applyFill="1" applyBorder="1" applyAlignment="1">
      <alignment vertical="top" wrapText="1"/>
    </xf>
    <xf numFmtId="178" fontId="39" fillId="0" borderId="41" xfId="103" applyNumberFormat="1" applyFont="1" applyFill="1" applyBorder="1" applyAlignment="1">
      <alignment wrapText="1"/>
    </xf>
    <xf numFmtId="4" fontId="39" fillId="0" borderId="41" xfId="0" applyNumberFormat="1" applyFont="1" applyFill="1" applyBorder="1" applyAlignment="1">
      <alignment vertical="top" wrapText="1"/>
    </xf>
    <xf numFmtId="0" fontId="43" fillId="51" borderId="0" xfId="0" applyNumberFormat="1" applyFont="1" applyFill="1" applyBorder="1" applyAlignment="1" applyProtection="1">
      <alignment horizontal="center" vertical="center" wrapText="1"/>
      <protection/>
    </xf>
    <xf numFmtId="0" fontId="44" fillId="51" borderId="0" xfId="0" applyNumberFormat="1" applyFont="1" applyFill="1" applyBorder="1" applyAlignment="1" applyProtection="1">
      <alignment horizontal="left" vertical="top" wrapText="1"/>
      <protection/>
    </xf>
    <xf numFmtId="178" fontId="45" fillId="51" borderId="0" xfId="103" applyNumberFormat="1" applyFont="1" applyFill="1" applyBorder="1" applyAlignment="1">
      <alignment wrapText="1"/>
    </xf>
    <xf numFmtId="4" fontId="44" fillId="51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/>
      <protection/>
    </xf>
    <xf numFmtId="1" fontId="21" fillId="0" borderId="42" xfId="0" applyNumberFormat="1" applyFont="1" applyBorder="1" applyAlignment="1">
      <alignment horizontal="left" wrapText="1"/>
    </xf>
    <xf numFmtId="3" fontId="21" fillId="0" borderId="43" xfId="0" applyNumberFormat="1" applyFont="1" applyBorder="1" applyAlignment="1">
      <alignment horizontal="right"/>
    </xf>
    <xf numFmtId="3" fontId="21" fillId="0" borderId="44" xfId="0" applyNumberFormat="1" applyFont="1" applyBorder="1" applyAlignment="1">
      <alignment horizontal="right"/>
    </xf>
    <xf numFmtId="3" fontId="21" fillId="0" borderId="45" xfId="0" applyNumberFormat="1" applyFont="1" applyBorder="1" applyAlignment="1">
      <alignment horizontal="right"/>
    </xf>
    <xf numFmtId="3" fontId="46" fillId="0" borderId="31" xfId="0" applyNumberFormat="1" applyFont="1" applyFill="1" applyBorder="1" applyAlignment="1">
      <alignment horizontal="right"/>
    </xf>
    <xf numFmtId="3" fontId="33" fillId="0" borderId="24" xfId="0" applyNumberFormat="1" applyFont="1" applyFill="1" applyBorder="1" applyAlignment="1" applyProtection="1">
      <alignment horizontal="right" wrapText="1"/>
      <protection/>
    </xf>
    <xf numFmtId="3" fontId="33" fillId="0" borderId="24" xfId="0" applyNumberFormat="1" applyFont="1" applyBorder="1" applyAlignment="1">
      <alignment horizontal="right"/>
    </xf>
    <xf numFmtId="4" fontId="27" fillId="52" borderId="0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vertical="center" wrapText="1"/>
    </xf>
    <xf numFmtId="3" fontId="21" fillId="0" borderId="46" xfId="0" applyNumberFormat="1" applyFont="1" applyBorder="1" applyAlignment="1">
      <alignment horizontal="right"/>
    </xf>
    <xf numFmtId="3" fontId="21" fillId="0" borderId="19" xfId="0" applyNumberFormat="1" applyFont="1" applyBorder="1" applyAlignment="1">
      <alignment horizontal="right"/>
    </xf>
    <xf numFmtId="0" fontId="25" fillId="0" borderId="0" xfId="87" applyNumberFormat="1" applyFont="1" applyFill="1" applyBorder="1" applyAlignment="1" applyProtection="1">
      <alignment/>
      <protection/>
    </xf>
    <xf numFmtId="0" fontId="35" fillId="0" borderId="0" xfId="87" applyNumberFormat="1" applyFont="1" applyFill="1" applyBorder="1" applyAlignment="1" applyProtection="1">
      <alignment/>
      <protection/>
    </xf>
    <xf numFmtId="0" fontId="28" fillId="0" borderId="0" xfId="87" applyNumberFormat="1" applyFont="1" applyFill="1" applyBorder="1" applyAlignment="1" applyProtection="1">
      <alignment horizontal="left" wrapText="1"/>
      <protection/>
    </xf>
    <xf numFmtId="0" fontId="34" fillId="0" borderId="0" xfId="87" applyNumberFormat="1" applyFont="1" applyFill="1" applyBorder="1" applyAlignment="1" applyProtection="1">
      <alignment wrapText="1"/>
      <protection/>
    </xf>
    <xf numFmtId="0" fontId="33" fillId="0" borderId="47" xfId="87" applyFont="1" applyBorder="1" applyAlignment="1" quotePrefix="1">
      <alignment horizontal="left" wrapText="1"/>
      <protection/>
    </xf>
    <xf numFmtId="0" fontId="33" fillId="0" borderId="48" xfId="87" applyFont="1" applyBorder="1" applyAlignment="1" quotePrefix="1">
      <alignment horizontal="left" wrapText="1"/>
      <protection/>
    </xf>
    <xf numFmtId="0" fontId="33" fillId="0" borderId="48" xfId="87" applyFont="1" applyBorder="1" applyAlignment="1" quotePrefix="1">
      <alignment horizontal="center" wrapText="1"/>
      <protection/>
    </xf>
    <xf numFmtId="0" fontId="33" fillId="0" borderId="48" xfId="87" applyNumberFormat="1" applyFont="1" applyFill="1" applyBorder="1" applyAlignment="1" applyProtection="1" quotePrefix="1">
      <alignment horizontal="left"/>
      <protection/>
    </xf>
    <xf numFmtId="0" fontId="27" fillId="0" borderId="24" xfId="87" applyNumberFormat="1" applyFont="1" applyFill="1" applyBorder="1" applyAlignment="1" applyProtection="1">
      <alignment horizontal="center" wrapText="1"/>
      <protection/>
    </xf>
    <xf numFmtId="0" fontId="27" fillId="0" borderId="24" xfId="87" applyNumberFormat="1" applyFont="1" applyFill="1" applyBorder="1" applyAlignment="1" applyProtection="1">
      <alignment horizontal="center" vertical="center" wrapText="1"/>
      <protection/>
    </xf>
    <xf numFmtId="0" fontId="27" fillId="0" borderId="49" xfId="87" applyFont="1" applyBorder="1" applyAlignment="1">
      <alignment horizontal="center" vertical="center" wrapText="1"/>
      <protection/>
    </xf>
    <xf numFmtId="0" fontId="21" fillId="0" borderId="48" xfId="87" applyNumberFormat="1" applyFont="1" applyFill="1" applyBorder="1" applyAlignment="1" applyProtection="1">
      <alignment/>
      <protection/>
    </xf>
    <xf numFmtId="3" fontId="33" fillId="0" borderId="24" xfId="87" applyNumberFormat="1" applyFont="1" applyFill="1" applyBorder="1" applyAlignment="1" applyProtection="1">
      <alignment horizontal="right" wrapText="1"/>
      <protection/>
    </xf>
    <xf numFmtId="0" fontId="27" fillId="0" borderId="0" xfId="87" applyFont="1" applyBorder="1" applyAlignment="1">
      <alignment horizontal="center" vertical="center" wrapText="1"/>
      <protection/>
    </xf>
    <xf numFmtId="3" fontId="33" fillId="0" borderId="24" xfId="87" applyNumberFormat="1" applyFont="1" applyBorder="1" applyAlignment="1">
      <alignment horizontal="right"/>
      <protection/>
    </xf>
    <xf numFmtId="0" fontId="36" fillId="0" borderId="47" xfId="87" applyFont="1" applyBorder="1" applyAlignment="1">
      <alignment horizontal="left"/>
      <protection/>
    </xf>
    <xf numFmtId="0" fontId="35" fillId="0" borderId="48" xfId="87" applyNumberFormat="1" applyFont="1" applyFill="1" applyBorder="1" applyAlignment="1" applyProtection="1">
      <alignment wrapText="1"/>
      <protection/>
    </xf>
    <xf numFmtId="3" fontId="33" fillId="0" borderId="47" xfId="87" applyNumberFormat="1" applyFont="1" applyBorder="1" applyAlignment="1">
      <alignment horizontal="right"/>
      <protection/>
    </xf>
    <xf numFmtId="0" fontId="34" fillId="0" borderId="0" xfId="87" applyNumberFormat="1" applyFont="1" applyFill="1" applyBorder="1" applyAlignment="1" applyProtection="1">
      <alignment/>
      <protection/>
    </xf>
    <xf numFmtId="0" fontId="33" fillId="0" borderId="48" xfId="87" applyFont="1" applyBorder="1" applyAlignment="1" quotePrefix="1">
      <alignment horizontal="left"/>
      <protection/>
    </xf>
    <xf numFmtId="0" fontId="33" fillId="0" borderId="48" xfId="87" applyNumberFormat="1" applyFont="1" applyFill="1" applyBorder="1" applyAlignment="1" applyProtection="1">
      <alignment wrapText="1"/>
      <protection/>
    </xf>
    <xf numFmtId="0" fontId="35" fillId="0" borderId="48" xfId="87" applyNumberFormat="1" applyFont="1" applyFill="1" applyBorder="1" applyAlignment="1" applyProtection="1">
      <alignment horizontal="center" wrapText="1"/>
      <protection/>
    </xf>
    <xf numFmtId="0" fontId="34" fillId="0" borderId="24" xfId="87" applyNumberFormat="1" applyFont="1" applyFill="1" applyBorder="1" applyAlignment="1" applyProtection="1">
      <alignment/>
      <protection/>
    </xf>
    <xf numFmtId="0" fontId="25" fillId="0" borderId="0" xfId="87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1" fontId="22" fillId="0" borderId="46" xfId="0" applyNumberFormat="1" applyFont="1" applyBorder="1" applyAlignment="1">
      <alignment wrapText="1"/>
    </xf>
    <xf numFmtId="1" fontId="22" fillId="49" borderId="50" xfId="0" applyNumberFormat="1" applyFont="1" applyFill="1" applyBorder="1" applyAlignment="1">
      <alignment horizontal="right" vertical="top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4" fontId="23" fillId="0" borderId="54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 horizontal="right"/>
      <protection/>
    </xf>
    <xf numFmtId="0" fontId="28" fillId="0" borderId="0" xfId="87" applyNumberFormat="1" applyFont="1" applyFill="1" applyBorder="1" applyAlignment="1" applyProtection="1">
      <alignment horizontal="center" vertical="center" wrapText="1"/>
      <protection/>
    </xf>
    <xf numFmtId="0" fontId="25" fillId="0" borderId="0" xfId="87" applyNumberFormat="1" applyFont="1" applyFill="1" applyBorder="1" applyAlignment="1" applyProtection="1">
      <alignment vertical="center" wrapText="1"/>
      <protection/>
    </xf>
    <xf numFmtId="0" fontId="25" fillId="0" borderId="0" xfId="87" applyNumberFormat="1" applyFont="1" applyFill="1" applyBorder="1" applyAlignment="1" applyProtection="1">
      <alignment/>
      <protection/>
    </xf>
    <xf numFmtId="0" fontId="36" fillId="0" borderId="47" xfId="87" applyNumberFormat="1" applyFont="1" applyFill="1" applyBorder="1" applyAlignment="1" applyProtection="1">
      <alignment horizontal="left" wrapText="1"/>
      <protection/>
    </xf>
    <xf numFmtId="0" fontId="37" fillId="0" borderId="48" xfId="87" applyNumberFormat="1" applyFont="1" applyFill="1" applyBorder="1" applyAlignment="1" applyProtection="1">
      <alignment wrapText="1"/>
      <protection/>
    </xf>
    <xf numFmtId="0" fontId="21" fillId="0" borderId="48" xfId="87" applyNumberFormat="1" applyFont="1" applyFill="1" applyBorder="1" applyAlignment="1" applyProtection="1">
      <alignment/>
      <protection/>
    </xf>
    <xf numFmtId="0" fontId="36" fillId="0" borderId="47" xfId="87" applyFont="1" applyBorder="1" applyAlignment="1" quotePrefix="1">
      <alignment horizontal="left"/>
      <protection/>
    </xf>
    <xf numFmtId="0" fontId="36" fillId="0" borderId="47" xfId="87" applyNumberFormat="1" applyFont="1" applyFill="1" applyBorder="1" applyAlignment="1" applyProtection="1" quotePrefix="1">
      <alignment horizontal="left" wrapText="1"/>
      <protection/>
    </xf>
    <xf numFmtId="0" fontId="21" fillId="0" borderId="48" xfId="87" applyNumberFormat="1" applyFont="1" applyFill="1" applyBorder="1" applyAlignment="1" applyProtection="1">
      <alignment wrapText="1"/>
      <protection/>
    </xf>
    <xf numFmtId="0" fontId="34" fillId="0" borderId="0" xfId="87" applyNumberFormat="1" applyFont="1" applyFill="1" applyBorder="1" applyAlignment="1" applyProtection="1">
      <alignment horizontal="center" vertical="center" wrapText="1"/>
      <protection/>
    </xf>
    <xf numFmtId="0" fontId="33" fillId="0" borderId="47" xfId="87" applyNumberFormat="1" applyFont="1" applyFill="1" applyBorder="1" applyAlignment="1" applyProtection="1">
      <alignment horizontal="left" wrapText="1"/>
      <protection/>
    </xf>
    <xf numFmtId="0" fontId="35" fillId="0" borderId="48" xfId="87" applyNumberFormat="1" applyFont="1" applyFill="1" applyBorder="1" applyAlignment="1" applyProtection="1">
      <alignment wrapText="1"/>
      <protection/>
    </xf>
    <xf numFmtId="0" fontId="25" fillId="0" borderId="48" xfId="87" applyNumberFormat="1" applyFont="1" applyFill="1" applyBorder="1" applyAlignment="1" applyProtection="1">
      <alignment/>
      <protection/>
    </xf>
    <xf numFmtId="0" fontId="28" fillId="0" borderId="0" xfId="87" applyNumberFormat="1" applyFont="1" applyFill="1" applyBorder="1" applyAlignment="1" applyProtection="1" quotePrefix="1">
      <alignment horizontal="center"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3" fontId="22" fillId="0" borderId="55" xfId="0" applyNumberFormat="1" applyFont="1" applyBorder="1" applyAlignment="1">
      <alignment horizontal="center"/>
    </xf>
    <xf numFmtId="3" fontId="22" fillId="0" borderId="56" xfId="0" applyNumberFormat="1" applyFont="1" applyBorder="1" applyAlignment="1">
      <alignment horizontal="center"/>
    </xf>
    <xf numFmtId="0" fontId="36" fillId="0" borderId="46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0" fontId="37" fillId="0" borderId="58" xfId="0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 applyProtection="1">
      <alignment horizontal="right"/>
      <protection/>
    </xf>
    <xf numFmtId="3" fontId="22" fillId="0" borderId="46" xfId="0" applyNumberFormat="1" applyFont="1" applyBorder="1" applyAlignment="1">
      <alignment horizontal="center"/>
    </xf>
    <xf numFmtId="3" fontId="22" fillId="0" borderId="57" xfId="0" applyNumberFormat="1" applyFont="1" applyBorder="1" applyAlignment="1">
      <alignment horizontal="center"/>
    </xf>
    <xf numFmtId="3" fontId="22" fillId="0" borderId="58" xfId="0" applyNumberFormat="1" applyFont="1" applyBorder="1" applyAlignment="1">
      <alignment horizontal="center"/>
    </xf>
    <xf numFmtId="0" fontId="36" fillId="0" borderId="57" xfId="0" applyFont="1" applyFill="1" applyBorder="1" applyAlignment="1">
      <alignment horizontal="center" vertical="center"/>
    </xf>
    <xf numFmtId="0" fontId="36" fillId="0" borderId="58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810125"/>
          <a:ext cx="10477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810125"/>
          <a:ext cx="104775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39</xdr:row>
      <xdr:rowOff>19050</xdr:rowOff>
    </xdr:from>
    <xdr:to>
      <xdr:col>1</xdr:col>
      <xdr:colOff>0</xdr:colOff>
      <xdr:row>41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0587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39</xdr:row>
      <xdr:rowOff>19050</xdr:rowOff>
    </xdr:from>
    <xdr:to>
      <xdr:col>0</xdr:col>
      <xdr:colOff>1057275</xdr:colOff>
      <xdr:row>41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05875"/>
          <a:ext cx="1047750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H29" sqref="H29"/>
    </sheetView>
  </sheetViews>
  <sheetFormatPr defaultColWidth="11.421875" defaultRowHeight="12.75"/>
  <cols>
    <col min="1" max="2" width="4.28125" style="127" customWidth="1"/>
    <col min="3" max="3" width="5.57421875" style="127" customWidth="1"/>
    <col min="4" max="4" width="5.28125" style="150" customWidth="1"/>
    <col min="5" max="5" width="44.7109375" style="127" customWidth="1"/>
    <col min="6" max="6" width="15.140625" style="127" bestFit="1" customWidth="1"/>
    <col min="7" max="7" width="17.28125" style="127" customWidth="1"/>
    <col min="8" max="8" width="16.7109375" style="127" customWidth="1"/>
    <col min="9" max="16384" width="11.421875" style="127" customWidth="1"/>
  </cols>
  <sheetData>
    <row r="1" spans="1:8" ht="55.5" customHeight="1">
      <c r="A1" s="159" t="s">
        <v>208</v>
      </c>
      <c r="B1" s="159"/>
      <c r="C1" s="159"/>
      <c r="D1" s="159"/>
      <c r="E1" s="159"/>
      <c r="F1" s="159"/>
      <c r="G1" s="159"/>
      <c r="H1" s="159"/>
    </row>
    <row r="2" spans="1:8" s="128" customFormat="1" ht="26.25" customHeight="1">
      <c r="A2" s="159"/>
      <c r="B2" s="159"/>
      <c r="C2" s="159"/>
      <c r="D2" s="159"/>
      <c r="E2" s="159"/>
      <c r="F2" s="159"/>
      <c r="G2" s="160"/>
      <c r="H2" s="160"/>
    </row>
    <row r="3" spans="1:8" ht="25.5" customHeight="1">
      <c r="A3" s="159"/>
      <c r="B3" s="159"/>
      <c r="C3" s="159"/>
      <c r="D3" s="159"/>
      <c r="E3" s="159"/>
      <c r="F3" s="159"/>
      <c r="G3" s="159"/>
      <c r="H3" s="161"/>
    </row>
    <row r="4" spans="1:5" ht="15" customHeight="1">
      <c r="A4" s="129"/>
      <c r="B4" s="130"/>
      <c r="C4" s="130"/>
      <c r="D4" s="130"/>
      <c r="E4" s="130"/>
    </row>
    <row r="5" spans="1:9" ht="27.75" customHeight="1">
      <c r="A5" s="131"/>
      <c r="B5" s="132"/>
      <c r="C5" s="132"/>
      <c r="D5" s="133"/>
      <c r="E5" s="134"/>
      <c r="F5" s="135" t="s">
        <v>190</v>
      </c>
      <c r="G5" s="135" t="s">
        <v>188</v>
      </c>
      <c r="H5" s="136" t="s">
        <v>189</v>
      </c>
      <c r="I5" s="137"/>
    </row>
    <row r="6" spans="1:9" ht="27.75" customHeight="1">
      <c r="A6" s="162" t="s">
        <v>25</v>
      </c>
      <c r="B6" s="163"/>
      <c r="C6" s="163"/>
      <c r="D6" s="163"/>
      <c r="E6" s="164"/>
      <c r="F6" s="121">
        <f>SUM(F7:F8)</f>
        <v>1908111</v>
      </c>
      <c r="G6" s="121">
        <f>SUM(G7:G8)</f>
        <v>1849336</v>
      </c>
      <c r="H6" s="121">
        <f>SUM(H7:H8)</f>
        <v>1849336</v>
      </c>
      <c r="I6" s="140"/>
    </row>
    <row r="7" spans="1:8" ht="22.5" customHeight="1">
      <c r="A7" s="162" t="s">
        <v>0</v>
      </c>
      <c r="B7" s="163"/>
      <c r="C7" s="163"/>
      <c r="D7" s="163"/>
      <c r="E7" s="164"/>
      <c r="F7" s="122">
        <v>1905111</v>
      </c>
      <c r="G7" s="122">
        <v>1846336</v>
      </c>
      <c r="H7" s="122">
        <v>1846336</v>
      </c>
    </row>
    <row r="8" spans="1:8" ht="22.5" customHeight="1">
      <c r="A8" s="165" t="s">
        <v>1</v>
      </c>
      <c r="B8" s="164"/>
      <c r="C8" s="164"/>
      <c r="D8" s="164"/>
      <c r="E8" s="164"/>
      <c r="F8" s="122">
        <v>3000</v>
      </c>
      <c r="G8" s="122">
        <v>3000</v>
      </c>
      <c r="H8" s="122">
        <v>3000</v>
      </c>
    </row>
    <row r="9" spans="1:8" ht="22.5" customHeight="1">
      <c r="A9" s="142" t="s">
        <v>26</v>
      </c>
      <c r="B9" s="138"/>
      <c r="C9" s="138"/>
      <c r="D9" s="138"/>
      <c r="E9" s="138"/>
      <c r="F9" s="122">
        <f>SUM(F10:F11)</f>
        <v>1930111</v>
      </c>
      <c r="G9" s="122">
        <f>SUM(G10:G11)</f>
        <v>1849336</v>
      </c>
      <c r="H9" s="122">
        <f>SUM(H10:H11)</f>
        <v>1849336</v>
      </c>
    </row>
    <row r="10" spans="1:8" ht="22.5" customHeight="1">
      <c r="A10" s="166" t="s">
        <v>2</v>
      </c>
      <c r="B10" s="163"/>
      <c r="C10" s="163"/>
      <c r="D10" s="163"/>
      <c r="E10" s="167"/>
      <c r="F10" s="121">
        <v>1918811</v>
      </c>
      <c r="G10" s="121">
        <v>1838036</v>
      </c>
      <c r="H10" s="121">
        <v>1838036</v>
      </c>
    </row>
    <row r="11" spans="1:8" ht="22.5" customHeight="1">
      <c r="A11" s="165" t="s">
        <v>3</v>
      </c>
      <c r="B11" s="164"/>
      <c r="C11" s="164"/>
      <c r="D11" s="164"/>
      <c r="E11" s="164"/>
      <c r="F11" s="121">
        <v>11300</v>
      </c>
      <c r="G11" s="121">
        <v>11300</v>
      </c>
      <c r="H11" s="121">
        <v>11300</v>
      </c>
    </row>
    <row r="12" spans="1:8" ht="22.5" customHeight="1">
      <c r="A12" s="166" t="s">
        <v>4</v>
      </c>
      <c r="B12" s="163"/>
      <c r="C12" s="163"/>
      <c r="D12" s="163"/>
      <c r="E12" s="163"/>
      <c r="F12" s="139">
        <f>+F6-F9</f>
        <v>-22000</v>
      </c>
      <c r="G12" s="139">
        <f>+G6-G9</f>
        <v>0</v>
      </c>
      <c r="H12" s="139">
        <f>+H6-H9</f>
        <v>0</v>
      </c>
    </row>
    <row r="13" spans="1:8" ht="25.5" customHeight="1">
      <c r="A13" s="159"/>
      <c r="B13" s="168"/>
      <c r="C13" s="168"/>
      <c r="D13" s="168"/>
      <c r="E13" s="168"/>
      <c r="F13" s="161"/>
      <c r="G13" s="161"/>
      <c r="H13" s="161"/>
    </row>
    <row r="14" spans="1:8" ht="27.75" customHeight="1">
      <c r="A14" s="131"/>
      <c r="B14" s="132"/>
      <c r="C14" s="132"/>
      <c r="D14" s="133"/>
      <c r="E14" s="134"/>
      <c r="F14" s="135" t="s">
        <v>190</v>
      </c>
      <c r="G14" s="135" t="s">
        <v>188</v>
      </c>
      <c r="H14" s="136" t="s">
        <v>189</v>
      </c>
    </row>
    <row r="15" spans="1:8" ht="22.5" customHeight="1">
      <c r="A15" s="169" t="s">
        <v>191</v>
      </c>
      <c r="B15" s="170"/>
      <c r="C15" s="170"/>
      <c r="D15" s="170"/>
      <c r="E15" s="171"/>
      <c r="F15" s="144">
        <v>22000</v>
      </c>
      <c r="G15" s="144">
        <v>0</v>
      </c>
      <c r="H15" s="139">
        <v>0</v>
      </c>
    </row>
    <row r="16" spans="1:8" s="145" customFormat="1" ht="25.5" customHeight="1">
      <c r="A16" s="172"/>
      <c r="B16" s="168"/>
      <c r="C16" s="168"/>
      <c r="D16" s="168"/>
      <c r="E16" s="168"/>
      <c r="F16" s="161"/>
      <c r="G16" s="161"/>
      <c r="H16" s="161"/>
    </row>
    <row r="17" spans="1:8" s="145" customFormat="1" ht="27.75" customHeight="1">
      <c r="A17" s="131"/>
      <c r="B17" s="132"/>
      <c r="C17" s="132"/>
      <c r="D17" s="133"/>
      <c r="E17" s="134"/>
      <c r="F17" s="135" t="s">
        <v>190</v>
      </c>
      <c r="G17" s="135" t="s">
        <v>188</v>
      </c>
      <c r="H17" s="136" t="s">
        <v>189</v>
      </c>
    </row>
    <row r="18" spans="1:8" s="145" customFormat="1" ht="22.5" customHeight="1">
      <c r="A18" s="162" t="s">
        <v>192</v>
      </c>
      <c r="B18" s="163"/>
      <c r="C18" s="163"/>
      <c r="D18" s="163"/>
      <c r="E18" s="163"/>
      <c r="F18" s="141"/>
      <c r="G18" s="141"/>
      <c r="H18" s="141"/>
    </row>
    <row r="19" spans="1:8" s="145" customFormat="1" ht="22.5" customHeight="1">
      <c r="A19" s="162" t="s">
        <v>193</v>
      </c>
      <c r="B19" s="163"/>
      <c r="C19" s="163"/>
      <c r="D19" s="163"/>
      <c r="E19" s="163"/>
      <c r="F19" s="141"/>
      <c r="G19" s="141"/>
      <c r="H19" s="141"/>
    </row>
    <row r="20" spans="1:8" s="145" customFormat="1" ht="22.5" customHeight="1">
      <c r="A20" s="166" t="s">
        <v>194</v>
      </c>
      <c r="B20" s="163"/>
      <c r="C20" s="163"/>
      <c r="D20" s="163"/>
      <c r="E20" s="163"/>
      <c r="F20" s="141"/>
      <c r="G20" s="141"/>
      <c r="H20" s="141"/>
    </row>
    <row r="21" spans="1:8" s="145" customFormat="1" ht="15" customHeight="1">
      <c r="A21" s="146"/>
      <c r="B21" s="147"/>
      <c r="C21" s="143"/>
      <c r="D21" s="148"/>
      <c r="E21" s="147"/>
      <c r="F21" s="149"/>
      <c r="G21" s="149"/>
      <c r="H21" s="149"/>
    </row>
    <row r="22" spans="1:8" s="145" customFormat="1" ht="22.5" customHeight="1">
      <c r="A22" s="166" t="s">
        <v>195</v>
      </c>
      <c r="B22" s="163"/>
      <c r="C22" s="163"/>
      <c r="D22" s="163"/>
      <c r="E22" s="163"/>
      <c r="F22" s="141">
        <f>SUM(F12,F15,F20)</f>
        <v>0</v>
      </c>
      <c r="G22" s="141">
        <f>SUM(G12,G15,G20)</f>
        <v>0</v>
      </c>
      <c r="H22" s="141">
        <f>SUM(H12,H15,H20)</f>
        <v>0</v>
      </c>
    </row>
    <row r="23" spans="1:8" s="145" customFormat="1" ht="18" customHeight="1">
      <c r="A23" s="99" t="s">
        <v>177</v>
      </c>
      <c r="B23" s="39"/>
      <c r="C23" s="39"/>
      <c r="D23" s="39"/>
      <c r="E23" s="157"/>
      <c r="F23" s="157"/>
      <c r="G23" s="158" t="s">
        <v>133</v>
      </c>
      <c r="H23" s="158"/>
    </row>
    <row r="24" spans="1:6" ht="18">
      <c r="A24" s="99"/>
      <c r="B24" s="39"/>
      <c r="C24" s="39"/>
      <c r="D24" s="39"/>
      <c r="E24" s="51"/>
      <c r="F24" s="51"/>
    </row>
  </sheetData>
  <sheetProtection/>
  <mergeCells count="17">
    <mergeCell ref="A22:E22"/>
    <mergeCell ref="A13:H13"/>
    <mergeCell ref="A15:E15"/>
    <mergeCell ref="A16:H16"/>
    <mergeCell ref="A18:E18"/>
    <mergeCell ref="A19:E19"/>
    <mergeCell ref="A20:E20"/>
    <mergeCell ref="G23:H23"/>
    <mergeCell ref="A1:H1"/>
    <mergeCell ref="A2:H2"/>
    <mergeCell ref="A3:H3"/>
    <mergeCell ref="A6:E6"/>
    <mergeCell ref="A7:E7"/>
    <mergeCell ref="A8:E8"/>
    <mergeCell ref="A10:E10"/>
    <mergeCell ref="A11:E11"/>
    <mergeCell ref="A12:E12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1"/>
  <sheetViews>
    <sheetView zoomScalePageLayoutView="0" workbookViewId="0" topLeftCell="A19">
      <selection activeCell="J48" sqref="J48"/>
    </sheetView>
  </sheetViews>
  <sheetFormatPr defaultColWidth="11.421875" defaultRowHeight="12.75"/>
  <cols>
    <col min="1" max="1" width="16.00390625" style="10" customWidth="1"/>
    <col min="2" max="3" width="17.57421875" style="10" customWidth="1"/>
    <col min="4" max="4" width="17.57421875" style="35" customWidth="1"/>
    <col min="5" max="8" width="17.57421875" style="2" customWidth="1"/>
    <col min="9" max="9" width="7.8515625" style="2" customWidth="1"/>
    <col min="10" max="10" width="14.28125" style="2" customWidth="1"/>
    <col min="11" max="11" width="7.8515625" style="2" customWidth="1"/>
    <col min="12" max="16384" width="11.421875" style="2" customWidth="1"/>
  </cols>
  <sheetData>
    <row r="1" spans="1:8" ht="24" customHeight="1">
      <c r="A1" s="173" t="s">
        <v>178</v>
      </c>
      <c r="B1" s="173"/>
      <c r="C1" s="173"/>
      <c r="D1" s="173"/>
      <c r="E1" s="173"/>
      <c r="F1" s="173"/>
      <c r="G1" s="173"/>
      <c r="H1" s="173"/>
    </row>
    <row r="2" spans="1:8" s="1" customFormat="1" ht="13.5" thickBot="1">
      <c r="A2" s="6"/>
      <c r="H2" s="7" t="s">
        <v>5</v>
      </c>
    </row>
    <row r="3" spans="1:8" s="1" customFormat="1" ht="26.25" thickBot="1">
      <c r="A3" s="40" t="s">
        <v>6</v>
      </c>
      <c r="B3" s="176" t="s">
        <v>179</v>
      </c>
      <c r="C3" s="177"/>
      <c r="D3" s="177"/>
      <c r="E3" s="177"/>
      <c r="F3" s="177"/>
      <c r="G3" s="177"/>
      <c r="H3" s="178"/>
    </row>
    <row r="4" spans="1:8" s="1" customFormat="1" ht="64.5" thickBot="1">
      <c r="A4" s="95" t="s">
        <v>7</v>
      </c>
      <c r="B4" s="83" t="s">
        <v>8</v>
      </c>
      <c r="C4" s="84" t="s">
        <v>9</v>
      </c>
      <c r="D4" s="84" t="s">
        <v>10</v>
      </c>
      <c r="E4" s="84" t="s">
        <v>11</v>
      </c>
      <c r="F4" s="84" t="s">
        <v>12</v>
      </c>
      <c r="G4" s="84" t="s">
        <v>209</v>
      </c>
      <c r="H4" s="85" t="s">
        <v>115</v>
      </c>
    </row>
    <row r="5" spans="1:8" s="1" customFormat="1" ht="12.75">
      <c r="A5" s="96">
        <v>63414</v>
      </c>
      <c r="B5" s="87"/>
      <c r="C5" s="88"/>
      <c r="D5" s="88"/>
      <c r="E5" s="88">
        <v>60430</v>
      </c>
      <c r="F5" s="88"/>
      <c r="G5" s="88"/>
      <c r="H5" s="89"/>
    </row>
    <row r="6" spans="1:8" s="1" customFormat="1" ht="12.75">
      <c r="A6" s="116">
        <v>63612</v>
      </c>
      <c r="B6" s="117"/>
      <c r="C6" s="118"/>
      <c r="D6" s="118"/>
      <c r="E6" s="118">
        <v>4000</v>
      </c>
      <c r="F6" s="118"/>
      <c r="G6" s="118"/>
      <c r="H6" s="119"/>
    </row>
    <row r="7" spans="1:8" s="1" customFormat="1" ht="12.75">
      <c r="A7" s="97">
        <v>63613</v>
      </c>
      <c r="B7" s="90"/>
      <c r="C7" s="86"/>
      <c r="D7" s="86"/>
      <c r="E7" s="86">
        <v>108000</v>
      </c>
      <c r="F7" s="86"/>
      <c r="G7" s="86"/>
      <c r="H7" s="91"/>
    </row>
    <row r="8" spans="1:8" s="1" customFormat="1" ht="12.75">
      <c r="A8" s="97">
        <v>64132</v>
      </c>
      <c r="B8" s="90"/>
      <c r="C8" s="86"/>
      <c r="D8" s="86">
        <v>200</v>
      </c>
      <c r="E8" s="86"/>
      <c r="F8" s="86"/>
      <c r="G8" s="86"/>
      <c r="H8" s="91"/>
    </row>
    <row r="9" spans="1:8" s="1" customFormat="1" ht="12.75">
      <c r="A9" s="97">
        <v>65264</v>
      </c>
      <c r="B9" s="90"/>
      <c r="C9" s="86"/>
      <c r="D9" s="86">
        <v>318000</v>
      </c>
      <c r="E9" s="86"/>
      <c r="F9" s="86"/>
      <c r="G9" s="86"/>
      <c r="H9" s="91"/>
    </row>
    <row r="10" spans="1:8" s="1" customFormat="1" ht="12.75">
      <c r="A10" s="97">
        <v>65269</v>
      </c>
      <c r="B10" s="90"/>
      <c r="C10" s="86"/>
      <c r="D10" s="86">
        <v>1000</v>
      </c>
      <c r="E10" s="86"/>
      <c r="F10" s="86"/>
      <c r="G10" s="86"/>
      <c r="H10" s="91"/>
    </row>
    <row r="11" spans="1:8" s="1" customFormat="1" ht="12.75">
      <c r="A11" s="97">
        <v>66142</v>
      </c>
      <c r="B11" s="90"/>
      <c r="C11" s="86">
        <v>16500</v>
      </c>
      <c r="D11" s="86"/>
      <c r="E11" s="86"/>
      <c r="F11" s="86"/>
      <c r="G11" s="86"/>
      <c r="H11" s="91"/>
    </row>
    <row r="12" spans="1:8" s="1" customFormat="1" ht="12.75">
      <c r="A12" s="97">
        <v>66151</v>
      </c>
      <c r="B12" s="90"/>
      <c r="C12" s="86">
        <v>90000</v>
      </c>
      <c r="D12" s="86"/>
      <c r="E12" s="86"/>
      <c r="F12" s="86"/>
      <c r="G12" s="86"/>
      <c r="H12" s="91"/>
    </row>
    <row r="13" spans="1:8" s="1" customFormat="1" ht="12.75">
      <c r="A13" s="97">
        <v>66314</v>
      </c>
      <c r="B13" s="90"/>
      <c r="C13" s="86"/>
      <c r="D13" s="86"/>
      <c r="E13" s="86"/>
      <c r="F13" s="86">
        <v>5000</v>
      </c>
      <c r="G13" s="86"/>
      <c r="H13" s="91"/>
    </row>
    <row r="14" spans="1:8" s="1" customFormat="1" ht="12.75">
      <c r="A14" s="97" t="s">
        <v>113</v>
      </c>
      <c r="B14" s="90">
        <v>1241406</v>
      </c>
      <c r="C14" s="86"/>
      <c r="D14" s="86"/>
      <c r="E14" s="86"/>
      <c r="F14" s="86"/>
      <c r="G14" s="86"/>
      <c r="H14" s="91"/>
    </row>
    <row r="15" spans="1:8" s="1" customFormat="1" ht="12.75">
      <c r="A15" s="97" t="s">
        <v>174</v>
      </c>
      <c r="B15" s="101">
        <v>1800</v>
      </c>
      <c r="C15" s="102"/>
      <c r="D15" s="102"/>
      <c r="E15" s="102"/>
      <c r="F15" s="102"/>
      <c r="G15" s="102"/>
      <c r="H15" s="103"/>
    </row>
    <row r="16" spans="1:8" s="1" customFormat="1" ht="12.75">
      <c r="A16" s="100">
        <v>68311</v>
      </c>
      <c r="B16" s="101"/>
      <c r="C16" s="102"/>
      <c r="D16" s="102">
        <v>58775</v>
      </c>
      <c r="E16" s="102"/>
      <c r="F16" s="102"/>
      <c r="G16" s="102"/>
      <c r="H16" s="103"/>
    </row>
    <row r="17" spans="1:8" s="1" customFormat="1" ht="12.75">
      <c r="A17" s="100">
        <v>72111</v>
      </c>
      <c r="B17" s="101"/>
      <c r="C17" s="102"/>
      <c r="D17" s="102"/>
      <c r="E17" s="102"/>
      <c r="F17" s="102"/>
      <c r="G17" s="102">
        <v>3000</v>
      </c>
      <c r="H17" s="103"/>
    </row>
    <row r="18" spans="1:8" s="1" customFormat="1" ht="13.5" thickBot="1">
      <c r="A18" s="98" t="s">
        <v>202</v>
      </c>
      <c r="B18" s="92"/>
      <c r="C18" s="120">
        <v>10000</v>
      </c>
      <c r="D18" s="120">
        <v>10000</v>
      </c>
      <c r="E18" s="120">
        <v>2000</v>
      </c>
      <c r="F18" s="93"/>
      <c r="G18" s="93"/>
      <c r="H18" s="94"/>
    </row>
    <row r="19" spans="1:8" s="1" customFormat="1" ht="26.25" customHeight="1" thickBot="1">
      <c r="A19" s="8" t="s">
        <v>13</v>
      </c>
      <c r="B19" s="125">
        <f aca="true" t="shared" si="0" ref="B19:H19">SUM(B5:B18)</f>
        <v>1243206</v>
      </c>
      <c r="C19" s="125">
        <f t="shared" si="0"/>
        <v>116500</v>
      </c>
      <c r="D19" s="125">
        <f t="shared" si="0"/>
        <v>387975</v>
      </c>
      <c r="E19" s="125">
        <f t="shared" si="0"/>
        <v>174430</v>
      </c>
      <c r="F19" s="125">
        <f t="shared" si="0"/>
        <v>5000</v>
      </c>
      <c r="G19" s="125">
        <f t="shared" si="0"/>
        <v>3000</v>
      </c>
      <c r="H19" s="126">
        <f t="shared" si="0"/>
        <v>0</v>
      </c>
    </row>
    <row r="20" spans="1:8" s="1" customFormat="1" ht="28.5" customHeight="1" thickBot="1">
      <c r="A20" s="152" t="s">
        <v>180</v>
      </c>
      <c r="B20" s="174">
        <f>B19+C19+D19+E19+F19+G19+H19</f>
        <v>1930111</v>
      </c>
      <c r="C20" s="174"/>
      <c r="D20" s="174"/>
      <c r="E20" s="174"/>
      <c r="F20" s="174"/>
      <c r="G20" s="174"/>
      <c r="H20" s="175"/>
    </row>
    <row r="21" spans="1:8" s="1" customFormat="1" ht="15" customHeight="1" thickBot="1">
      <c r="A21" s="151" t="s">
        <v>177</v>
      </c>
      <c r="B21" s="4"/>
      <c r="C21" s="4"/>
      <c r="D21" s="5"/>
      <c r="E21" s="9"/>
      <c r="F21" s="2"/>
      <c r="G21" s="179" t="s">
        <v>133</v>
      </c>
      <c r="H21" s="179"/>
    </row>
    <row r="22" spans="1:8" ht="26.25" thickBot="1">
      <c r="A22" s="153" t="s">
        <v>6</v>
      </c>
      <c r="B22" s="176" t="s">
        <v>184</v>
      </c>
      <c r="C22" s="183"/>
      <c r="D22" s="183"/>
      <c r="E22" s="183"/>
      <c r="F22" s="183"/>
      <c r="G22" s="183"/>
      <c r="H22" s="184"/>
    </row>
    <row r="23" spans="1:8" ht="56.25" customHeight="1" thickBot="1">
      <c r="A23" s="95" t="s">
        <v>7</v>
      </c>
      <c r="B23" s="154" t="s">
        <v>8</v>
      </c>
      <c r="C23" s="155" t="s">
        <v>9</v>
      </c>
      <c r="D23" s="155" t="s">
        <v>10</v>
      </c>
      <c r="E23" s="155" t="s">
        <v>11</v>
      </c>
      <c r="F23" s="155" t="s">
        <v>12</v>
      </c>
      <c r="G23" s="155" t="s">
        <v>209</v>
      </c>
      <c r="H23" s="156" t="s">
        <v>115</v>
      </c>
    </row>
    <row r="24" spans="1:8" ht="15" customHeight="1">
      <c r="A24" s="96">
        <v>63414</v>
      </c>
      <c r="B24" s="87"/>
      <c r="C24" s="88"/>
      <c r="D24" s="88"/>
      <c r="E24" s="88">
        <v>60430</v>
      </c>
      <c r="F24" s="88"/>
      <c r="G24" s="88"/>
      <c r="H24" s="89"/>
    </row>
    <row r="25" spans="1:8" ht="13.5" customHeight="1">
      <c r="A25" s="116">
        <v>63612</v>
      </c>
      <c r="B25" s="117"/>
      <c r="C25" s="118"/>
      <c r="D25" s="118"/>
      <c r="E25" s="118">
        <v>4000</v>
      </c>
      <c r="F25" s="118"/>
      <c r="G25" s="118"/>
      <c r="H25" s="119"/>
    </row>
    <row r="26" spans="1:8" ht="13.5" customHeight="1">
      <c r="A26" s="97">
        <v>63613</v>
      </c>
      <c r="B26" s="90"/>
      <c r="C26" s="86"/>
      <c r="D26" s="86"/>
      <c r="E26" s="86">
        <v>108000</v>
      </c>
      <c r="F26" s="86"/>
      <c r="G26" s="86"/>
      <c r="H26" s="91"/>
    </row>
    <row r="27" spans="1:8" ht="13.5" customHeight="1">
      <c r="A27" s="97">
        <v>64132</v>
      </c>
      <c r="B27" s="90"/>
      <c r="C27" s="86"/>
      <c r="D27" s="86">
        <v>200</v>
      </c>
      <c r="E27" s="86"/>
      <c r="F27" s="86"/>
      <c r="G27" s="86"/>
      <c r="H27" s="91"/>
    </row>
    <row r="28" spans="1:8" ht="15" customHeight="1">
      <c r="A28" s="97">
        <v>65264</v>
      </c>
      <c r="B28" s="90"/>
      <c r="C28" s="86"/>
      <c r="D28" s="86">
        <v>318000</v>
      </c>
      <c r="E28" s="86"/>
      <c r="F28" s="86"/>
      <c r="G28" s="86"/>
      <c r="H28" s="91"/>
    </row>
    <row r="29" spans="1:8" ht="13.5" customHeight="1">
      <c r="A29" s="97">
        <v>65269</v>
      </c>
      <c r="B29" s="90"/>
      <c r="C29" s="86"/>
      <c r="D29" s="86">
        <v>1000</v>
      </c>
      <c r="E29" s="86"/>
      <c r="F29" s="86"/>
      <c r="G29" s="86"/>
      <c r="H29" s="91"/>
    </row>
    <row r="30" spans="1:8" ht="13.5" customHeight="1">
      <c r="A30" s="97">
        <v>66142</v>
      </c>
      <c r="B30" s="90"/>
      <c r="C30" s="86">
        <v>16500</v>
      </c>
      <c r="D30" s="86"/>
      <c r="E30" s="86"/>
      <c r="F30" s="86"/>
      <c r="G30" s="86"/>
      <c r="H30" s="91"/>
    </row>
    <row r="31" spans="1:8" ht="13.5" customHeight="1">
      <c r="A31" s="97">
        <v>66151</v>
      </c>
      <c r="B31" s="90"/>
      <c r="C31" s="86">
        <v>90000</v>
      </c>
      <c r="D31" s="86"/>
      <c r="E31" s="86"/>
      <c r="F31" s="86"/>
      <c r="G31" s="86"/>
      <c r="H31" s="91"/>
    </row>
    <row r="32" spans="1:8" ht="13.5" customHeight="1">
      <c r="A32" s="97">
        <v>66314</v>
      </c>
      <c r="B32" s="90"/>
      <c r="C32" s="86"/>
      <c r="D32" s="86"/>
      <c r="E32" s="86"/>
      <c r="F32" s="86">
        <v>5000</v>
      </c>
      <c r="G32" s="86"/>
      <c r="H32" s="91"/>
    </row>
    <row r="33" spans="1:8" ht="12.75" customHeight="1">
      <c r="A33" s="97" t="s">
        <v>113</v>
      </c>
      <c r="B33" s="90">
        <v>1241406</v>
      </c>
      <c r="C33" s="86"/>
      <c r="D33" s="86"/>
      <c r="E33" s="86"/>
      <c r="F33" s="86"/>
      <c r="G33" s="86"/>
      <c r="H33" s="91"/>
    </row>
    <row r="34" spans="1:8" ht="13.5" customHeight="1">
      <c r="A34" s="97" t="s">
        <v>174</v>
      </c>
      <c r="B34" s="101">
        <v>1800</v>
      </c>
      <c r="C34" s="102"/>
      <c r="D34" s="102"/>
      <c r="E34" s="102"/>
      <c r="F34" s="102"/>
      <c r="G34" s="102"/>
      <c r="H34" s="103"/>
    </row>
    <row r="35" spans="1:8" ht="13.5" customHeight="1">
      <c r="A35" s="100">
        <v>68311</v>
      </c>
      <c r="B35" s="101"/>
      <c r="C35" s="102"/>
      <c r="D35" s="102"/>
      <c r="E35" s="102"/>
      <c r="F35" s="102"/>
      <c r="G35" s="102"/>
      <c r="H35" s="103"/>
    </row>
    <row r="36" spans="1:8" ht="13.5" customHeight="1" thickBot="1">
      <c r="A36" s="100">
        <v>72111</v>
      </c>
      <c r="B36" s="101"/>
      <c r="C36" s="102"/>
      <c r="D36" s="102"/>
      <c r="E36" s="102"/>
      <c r="F36" s="102"/>
      <c r="G36" s="102">
        <v>3000</v>
      </c>
      <c r="H36" s="103"/>
    </row>
    <row r="37" spans="1:8" ht="27" customHeight="1" thickBot="1">
      <c r="A37" s="8" t="s">
        <v>13</v>
      </c>
      <c r="B37" s="125">
        <f aca="true" t="shared" si="1" ref="B37:H37">SUM(B24:B36)</f>
        <v>1243206</v>
      </c>
      <c r="C37" s="125">
        <f t="shared" si="1"/>
        <v>106500</v>
      </c>
      <c r="D37" s="125">
        <f t="shared" si="1"/>
        <v>319200</v>
      </c>
      <c r="E37" s="125">
        <f t="shared" si="1"/>
        <v>172430</v>
      </c>
      <c r="F37" s="125">
        <f t="shared" si="1"/>
        <v>5000</v>
      </c>
      <c r="G37" s="125">
        <f t="shared" si="1"/>
        <v>3000</v>
      </c>
      <c r="H37" s="126">
        <f t="shared" si="1"/>
        <v>0</v>
      </c>
    </row>
    <row r="38" spans="1:8" ht="27" customHeight="1" thickBot="1">
      <c r="A38" s="8" t="s">
        <v>187</v>
      </c>
      <c r="B38" s="180">
        <f>B37+C37+D37+E37+F37+G37+H37</f>
        <v>1849336</v>
      </c>
      <c r="C38" s="181"/>
      <c r="D38" s="181"/>
      <c r="E38" s="181"/>
      <c r="F38" s="181"/>
      <c r="G38" s="181"/>
      <c r="H38" s="182"/>
    </row>
    <row r="39" spans="3:5" ht="8.25" customHeight="1" thickBot="1">
      <c r="C39" s="13"/>
      <c r="D39" s="11"/>
      <c r="E39" s="22"/>
    </row>
    <row r="40" spans="1:8" ht="13.5" customHeight="1" thickBot="1">
      <c r="A40" s="40" t="s">
        <v>6</v>
      </c>
      <c r="B40" s="176" t="s">
        <v>185</v>
      </c>
      <c r="C40" s="183"/>
      <c r="D40" s="183"/>
      <c r="E40" s="183"/>
      <c r="F40" s="183"/>
      <c r="G40" s="183"/>
      <c r="H40" s="184"/>
    </row>
    <row r="41" spans="1:8" ht="61.5" customHeight="1" thickBot="1">
      <c r="A41" s="95" t="s">
        <v>7</v>
      </c>
      <c r="B41" s="83" t="s">
        <v>8</v>
      </c>
      <c r="C41" s="84" t="s">
        <v>9</v>
      </c>
      <c r="D41" s="84" t="s">
        <v>10</v>
      </c>
      <c r="E41" s="84" t="s">
        <v>11</v>
      </c>
      <c r="F41" s="84" t="s">
        <v>12</v>
      </c>
      <c r="G41" s="84" t="s">
        <v>209</v>
      </c>
      <c r="H41" s="85" t="s">
        <v>115</v>
      </c>
    </row>
    <row r="42" spans="1:8" ht="15" customHeight="1">
      <c r="A42" s="96">
        <v>63414</v>
      </c>
      <c r="B42" s="87"/>
      <c r="C42" s="88"/>
      <c r="D42" s="88"/>
      <c r="E42" s="88">
        <v>60430</v>
      </c>
      <c r="F42" s="88"/>
      <c r="G42" s="88"/>
      <c r="H42" s="89"/>
    </row>
    <row r="43" spans="1:8" ht="13.5" customHeight="1">
      <c r="A43" s="116">
        <v>63612</v>
      </c>
      <c r="B43" s="117"/>
      <c r="C43" s="118"/>
      <c r="D43" s="118"/>
      <c r="E43" s="118">
        <v>4000</v>
      </c>
      <c r="F43" s="118"/>
      <c r="G43" s="118"/>
      <c r="H43" s="119"/>
    </row>
    <row r="44" spans="1:8" ht="15" customHeight="1">
      <c r="A44" s="97">
        <v>63613</v>
      </c>
      <c r="B44" s="90"/>
      <c r="C44" s="86"/>
      <c r="D44" s="86"/>
      <c r="E44" s="86">
        <v>108000</v>
      </c>
      <c r="F44" s="86"/>
      <c r="G44" s="86"/>
      <c r="H44" s="91"/>
    </row>
    <row r="45" spans="1:8" ht="13.5" customHeight="1">
      <c r="A45" s="97">
        <v>64132</v>
      </c>
      <c r="B45" s="90"/>
      <c r="C45" s="86"/>
      <c r="D45" s="86">
        <v>200</v>
      </c>
      <c r="E45" s="86"/>
      <c r="F45" s="86"/>
      <c r="G45" s="86"/>
      <c r="H45" s="91"/>
    </row>
    <row r="46" spans="1:8" ht="13.5" customHeight="1">
      <c r="A46" s="97">
        <v>65264</v>
      </c>
      <c r="B46" s="90"/>
      <c r="C46" s="86"/>
      <c r="D46" s="86">
        <v>318000</v>
      </c>
      <c r="E46" s="86"/>
      <c r="F46" s="86"/>
      <c r="G46" s="86"/>
      <c r="H46" s="91"/>
    </row>
    <row r="47" spans="1:8" ht="13.5" customHeight="1">
      <c r="A47" s="97">
        <v>65269</v>
      </c>
      <c r="B47" s="90"/>
      <c r="C47" s="86"/>
      <c r="D47" s="86">
        <v>1000</v>
      </c>
      <c r="E47" s="86"/>
      <c r="F47" s="86"/>
      <c r="G47" s="86"/>
      <c r="H47" s="91"/>
    </row>
    <row r="48" spans="1:8" ht="13.5" customHeight="1">
      <c r="A48" s="97">
        <v>66142</v>
      </c>
      <c r="B48" s="90"/>
      <c r="C48" s="86">
        <v>16500</v>
      </c>
      <c r="D48" s="86"/>
      <c r="E48" s="86"/>
      <c r="F48" s="86"/>
      <c r="G48" s="86"/>
      <c r="H48" s="91"/>
    </row>
    <row r="49" spans="1:8" ht="13.5" customHeight="1">
      <c r="A49" s="97">
        <v>66151</v>
      </c>
      <c r="B49" s="90"/>
      <c r="C49" s="86">
        <v>90000</v>
      </c>
      <c r="D49" s="86"/>
      <c r="E49" s="86"/>
      <c r="F49" s="86"/>
      <c r="G49" s="86"/>
      <c r="H49" s="91"/>
    </row>
    <row r="50" spans="1:8" ht="13.5" customHeight="1">
      <c r="A50" s="97">
        <v>66314</v>
      </c>
      <c r="B50" s="90"/>
      <c r="C50" s="86"/>
      <c r="D50" s="86"/>
      <c r="E50" s="86"/>
      <c r="F50" s="86">
        <v>5000</v>
      </c>
      <c r="G50" s="86"/>
      <c r="H50" s="91"/>
    </row>
    <row r="51" spans="1:8" ht="13.5" customHeight="1">
      <c r="A51" s="97" t="s">
        <v>113</v>
      </c>
      <c r="B51" s="90">
        <v>1241406</v>
      </c>
      <c r="C51" s="86"/>
      <c r="D51" s="86"/>
      <c r="E51" s="86"/>
      <c r="F51" s="86"/>
      <c r="G51" s="86"/>
      <c r="H51" s="91"/>
    </row>
    <row r="52" spans="1:8" ht="13.5" customHeight="1">
      <c r="A52" s="97" t="s">
        <v>174</v>
      </c>
      <c r="B52" s="101">
        <v>1800</v>
      </c>
      <c r="C52" s="102"/>
      <c r="D52" s="102"/>
      <c r="E52" s="102"/>
      <c r="F52" s="102"/>
      <c r="G52" s="102"/>
      <c r="H52" s="103"/>
    </row>
    <row r="53" spans="1:8" ht="12.75">
      <c r="A53" s="100">
        <v>68311</v>
      </c>
      <c r="B53" s="101"/>
      <c r="C53" s="102"/>
      <c r="D53" s="102"/>
      <c r="E53" s="102"/>
      <c r="F53" s="102"/>
      <c r="G53" s="102"/>
      <c r="H53" s="103"/>
    </row>
    <row r="54" spans="1:8" ht="13.5" thickBot="1">
      <c r="A54" s="100">
        <v>72111</v>
      </c>
      <c r="B54" s="101"/>
      <c r="C54" s="102"/>
      <c r="D54" s="102"/>
      <c r="E54" s="102"/>
      <c r="F54" s="102"/>
      <c r="G54" s="102">
        <v>3000</v>
      </c>
      <c r="H54" s="103"/>
    </row>
    <row r="55" spans="1:8" ht="26.25" thickBot="1">
      <c r="A55" s="8" t="s">
        <v>13</v>
      </c>
      <c r="B55" s="125">
        <f aca="true" t="shared" si="2" ref="B55:H55">SUM(B42:B54)</f>
        <v>1243206</v>
      </c>
      <c r="C55" s="125">
        <f t="shared" si="2"/>
        <v>106500</v>
      </c>
      <c r="D55" s="125">
        <f t="shared" si="2"/>
        <v>319200</v>
      </c>
      <c r="E55" s="125">
        <f t="shared" si="2"/>
        <v>172430</v>
      </c>
      <c r="F55" s="125">
        <f t="shared" si="2"/>
        <v>5000</v>
      </c>
      <c r="G55" s="125">
        <f t="shared" si="2"/>
        <v>3000</v>
      </c>
      <c r="H55" s="126">
        <f t="shared" si="2"/>
        <v>0</v>
      </c>
    </row>
    <row r="56" spans="1:8" ht="28.5" customHeight="1" thickBot="1">
      <c r="A56" s="8" t="s">
        <v>186</v>
      </c>
      <c r="B56" s="180">
        <f>B55+C55+D55+E55+F55+G55+H55</f>
        <v>1849336</v>
      </c>
      <c r="C56" s="181"/>
      <c r="D56" s="181"/>
      <c r="E56" s="181"/>
      <c r="F56" s="181"/>
      <c r="G56" s="181"/>
      <c r="H56" s="182"/>
    </row>
    <row r="57" spans="1:8" ht="17.25" customHeight="1">
      <c r="A57" s="151" t="s">
        <v>177</v>
      </c>
      <c r="B57" s="4"/>
      <c r="C57" s="4"/>
      <c r="D57" s="5"/>
      <c r="E57" s="9"/>
      <c r="G57" s="179" t="s">
        <v>133</v>
      </c>
      <c r="H57" s="179"/>
    </row>
    <row r="58" spans="1:8" ht="12.75">
      <c r="A58" s="99"/>
      <c r="B58" s="4"/>
      <c r="C58" s="4"/>
      <c r="D58" s="5"/>
      <c r="E58" s="9"/>
      <c r="G58" s="158"/>
      <c r="H58" s="158"/>
    </row>
    <row r="59" spans="4:5" ht="12.75">
      <c r="D59" s="25"/>
      <c r="E59" s="26"/>
    </row>
    <row r="60" spans="4:5" ht="12.75">
      <c r="D60" s="18"/>
      <c r="E60" s="28"/>
    </row>
    <row r="61" spans="4:5" ht="13.5" customHeight="1">
      <c r="D61" s="17"/>
      <c r="E61" s="26"/>
    </row>
    <row r="62" spans="4:5" ht="13.5" customHeight="1">
      <c r="D62" s="18"/>
      <c r="E62" s="16"/>
    </row>
    <row r="63" spans="4:5" ht="13.5" customHeight="1">
      <c r="D63" s="11"/>
      <c r="E63" s="12"/>
    </row>
    <row r="64" spans="3:5" ht="12.75">
      <c r="C64" s="13"/>
      <c r="D64" s="11"/>
      <c r="E64" s="14"/>
    </row>
    <row r="65" spans="4:5" ht="12.75">
      <c r="D65" s="17"/>
      <c r="E65" s="16"/>
    </row>
    <row r="66" spans="4:5" ht="12.75">
      <c r="D66" s="17"/>
      <c r="E66" s="26"/>
    </row>
    <row r="67" spans="3:5" ht="12.75">
      <c r="C67" s="13"/>
      <c r="D67" s="17"/>
      <c r="E67" s="29"/>
    </row>
    <row r="68" spans="3:5" ht="12.75">
      <c r="C68" s="13"/>
      <c r="D68" s="18"/>
      <c r="E68" s="19"/>
    </row>
    <row r="69" spans="4:5" ht="12.75">
      <c r="D69" s="11"/>
      <c r="E69" s="12"/>
    </row>
    <row r="70" spans="4:5" ht="12.75">
      <c r="D70" s="27"/>
      <c r="E70" s="30"/>
    </row>
    <row r="71" spans="4:5" ht="12.75">
      <c r="D71" s="25"/>
      <c r="E71" s="26"/>
    </row>
    <row r="72" spans="2:5" ht="12.75">
      <c r="B72" s="13"/>
      <c r="D72" s="25"/>
      <c r="E72" s="31"/>
    </row>
    <row r="73" spans="3:5" ht="12.75">
      <c r="C73" s="13"/>
      <c r="D73" s="25"/>
      <c r="E73" s="31"/>
    </row>
    <row r="74" spans="4:5" ht="12.75">
      <c r="D74" s="27"/>
      <c r="E74" s="28"/>
    </row>
    <row r="75" spans="4:5" ht="12.75">
      <c r="D75" s="25"/>
      <c r="E75" s="26"/>
    </row>
    <row r="76" spans="2:5" ht="12.75">
      <c r="B76" s="13"/>
      <c r="D76" s="25"/>
      <c r="E76" s="32"/>
    </row>
    <row r="77" spans="3:5" ht="17.25" customHeight="1">
      <c r="C77" s="13"/>
      <c r="D77" s="25"/>
      <c r="E77" s="14"/>
    </row>
    <row r="78" spans="3:5" ht="13.5" customHeight="1">
      <c r="C78" s="13"/>
      <c r="D78" s="18"/>
      <c r="E78" s="19"/>
    </row>
    <row r="79" spans="4:5" ht="12.75">
      <c r="D79" s="11"/>
      <c r="E79" s="12"/>
    </row>
    <row r="80" spans="3:5" ht="12.75">
      <c r="C80" s="13"/>
      <c r="D80" s="11"/>
      <c r="E80" s="29"/>
    </row>
    <row r="81" spans="4:5" ht="12.75">
      <c r="D81" s="27"/>
      <c r="E81" s="28"/>
    </row>
    <row r="82" spans="4:5" ht="12.75">
      <c r="D82" s="25"/>
      <c r="E82" s="26"/>
    </row>
    <row r="83" spans="4:5" ht="12.75">
      <c r="D83" s="11"/>
      <c r="E83" s="12"/>
    </row>
    <row r="84" spans="1:5" ht="22.5" customHeight="1">
      <c r="A84" s="33"/>
      <c r="B84" s="4"/>
      <c r="C84" s="4"/>
      <c r="D84" s="4"/>
      <c r="E84" s="22"/>
    </row>
    <row r="85" spans="1:5" ht="22.5" customHeight="1">
      <c r="A85" s="13"/>
      <c r="D85" s="24"/>
      <c r="E85" s="22"/>
    </row>
    <row r="86" spans="1:5" ht="12.75">
      <c r="A86" s="13"/>
      <c r="B86" s="13"/>
      <c r="D86" s="24"/>
      <c r="E86" s="14"/>
    </row>
    <row r="87" spans="3:5" ht="12.75">
      <c r="C87" s="13"/>
      <c r="D87" s="11"/>
      <c r="E87" s="22"/>
    </row>
    <row r="88" spans="4:5" ht="12.75">
      <c r="D88" s="15"/>
      <c r="E88" s="16"/>
    </row>
    <row r="89" spans="2:5" ht="12.75">
      <c r="B89" s="13"/>
      <c r="D89" s="11"/>
      <c r="E89" s="14"/>
    </row>
    <row r="90" spans="3:5" ht="12.75">
      <c r="C90" s="13"/>
      <c r="D90" s="11"/>
      <c r="E90" s="14"/>
    </row>
    <row r="91" spans="4:5" ht="12.75">
      <c r="D91" s="18"/>
      <c r="E91" s="19"/>
    </row>
    <row r="92" spans="3:5" ht="12.75">
      <c r="C92" s="13"/>
      <c r="D92" s="11"/>
      <c r="E92" s="20"/>
    </row>
    <row r="93" spans="4:5" ht="12.75">
      <c r="D93" s="11"/>
      <c r="E93" s="19"/>
    </row>
    <row r="94" spans="2:5" ht="12.75">
      <c r="B94" s="13"/>
      <c r="D94" s="17"/>
      <c r="E94" s="22"/>
    </row>
    <row r="95" spans="3:5" ht="12.75">
      <c r="C95" s="13"/>
      <c r="D95" s="17"/>
      <c r="E95" s="23"/>
    </row>
    <row r="96" spans="4:5" ht="12.75">
      <c r="D96" s="18"/>
      <c r="E96" s="16"/>
    </row>
    <row r="97" spans="1:5" ht="12.75">
      <c r="A97" s="13"/>
      <c r="D97" s="24"/>
      <c r="E97" s="22"/>
    </row>
    <row r="98" spans="2:5" ht="12.75">
      <c r="B98" s="13"/>
      <c r="D98" s="11"/>
      <c r="E98" s="22"/>
    </row>
    <row r="99" spans="3:5" ht="12.75">
      <c r="C99" s="13"/>
      <c r="D99" s="11"/>
      <c r="E99" s="14"/>
    </row>
    <row r="100" spans="3:5" ht="12.75">
      <c r="C100" s="13"/>
      <c r="D100" s="18"/>
      <c r="E100" s="16"/>
    </row>
    <row r="101" spans="3:5" ht="12.75">
      <c r="C101" s="13"/>
      <c r="D101" s="11"/>
      <c r="E101" s="14"/>
    </row>
    <row r="102" spans="4:5" ht="12.75">
      <c r="D102" s="27"/>
      <c r="E102" s="28"/>
    </row>
    <row r="103" spans="3:5" ht="12.75">
      <c r="C103" s="13"/>
      <c r="D103" s="17"/>
      <c r="E103" s="29"/>
    </row>
    <row r="104" spans="3:5" ht="12.75">
      <c r="C104" s="13"/>
      <c r="D104" s="18"/>
      <c r="E104" s="19"/>
    </row>
    <row r="105" spans="4:5" ht="12.75">
      <c r="D105" s="27"/>
      <c r="E105" s="34"/>
    </row>
    <row r="106" spans="2:5" ht="12.75">
      <c r="B106" s="13"/>
      <c r="D106" s="25"/>
      <c r="E106" s="32"/>
    </row>
    <row r="107" spans="3:5" ht="12.75">
      <c r="C107" s="13"/>
      <c r="D107" s="25"/>
      <c r="E107" s="14"/>
    </row>
    <row r="108" spans="3:5" ht="12.75">
      <c r="C108" s="13"/>
      <c r="D108" s="18"/>
      <c r="E108" s="19"/>
    </row>
    <row r="109" spans="3:5" ht="12.75">
      <c r="C109" s="13"/>
      <c r="D109" s="18"/>
      <c r="E109" s="19"/>
    </row>
    <row r="110" spans="4:5" ht="12.75">
      <c r="D110" s="11"/>
      <c r="E110" s="12"/>
    </row>
    <row r="111" spans="1:5" ht="15.75">
      <c r="A111" s="36"/>
      <c r="B111" s="13"/>
      <c r="C111" s="13"/>
      <c r="D111" s="37"/>
      <c r="E111" s="3"/>
    </row>
    <row r="112" spans="1:5" ht="12.75">
      <c r="A112" s="13"/>
      <c r="B112" s="13"/>
      <c r="C112" s="13"/>
      <c r="D112" s="37"/>
      <c r="E112" s="3"/>
    </row>
    <row r="113" spans="1:5" ht="12.75">
      <c r="A113" s="13"/>
      <c r="B113" s="13"/>
      <c r="C113" s="13"/>
      <c r="D113" s="37"/>
      <c r="E113" s="3"/>
    </row>
    <row r="114" spans="1:5" ht="12.75">
      <c r="A114" s="13"/>
      <c r="B114" s="13"/>
      <c r="C114" s="13"/>
      <c r="D114" s="37"/>
      <c r="E114" s="3"/>
    </row>
    <row r="115" spans="1:5" ht="12.75">
      <c r="A115" s="13"/>
      <c r="B115" s="13"/>
      <c r="C115" s="13"/>
      <c r="D115" s="37"/>
      <c r="E115" s="3"/>
    </row>
    <row r="116" spans="1:3" ht="12.75">
      <c r="A116" s="13"/>
      <c r="B116" s="13"/>
      <c r="C116" s="13"/>
    </row>
    <row r="117" spans="1:5" ht="12.75">
      <c r="A117" s="13"/>
      <c r="B117" s="13"/>
      <c r="C117" s="13"/>
      <c r="D117" s="37"/>
      <c r="E117" s="3"/>
    </row>
    <row r="118" spans="1:5" ht="12.75">
      <c r="A118" s="13"/>
      <c r="B118" s="13"/>
      <c r="C118" s="13"/>
      <c r="D118" s="37"/>
      <c r="E118" s="38"/>
    </row>
    <row r="119" spans="1:5" ht="12.75">
      <c r="A119" s="13"/>
      <c r="B119" s="13"/>
      <c r="C119" s="13"/>
      <c r="D119" s="37"/>
      <c r="E119" s="3"/>
    </row>
    <row r="120" spans="1:5" ht="12.75">
      <c r="A120" s="13"/>
      <c r="B120" s="13"/>
      <c r="C120" s="13"/>
      <c r="D120" s="37"/>
      <c r="E120" s="20"/>
    </row>
    <row r="121" spans="4:5" ht="12.75">
      <c r="D121" s="18"/>
      <c r="E121" s="21"/>
    </row>
  </sheetData>
  <sheetProtection/>
  <mergeCells count="10">
    <mergeCell ref="A1:H1"/>
    <mergeCell ref="B20:H20"/>
    <mergeCell ref="B3:H3"/>
    <mergeCell ref="G58:H58"/>
    <mergeCell ref="G21:H21"/>
    <mergeCell ref="B56:H56"/>
    <mergeCell ref="B40:H40"/>
    <mergeCell ref="B38:H38"/>
    <mergeCell ref="B22:H22"/>
    <mergeCell ref="G57:H57"/>
  </mergeCells>
  <printOptions horizontalCentered="1"/>
  <pageMargins left="0.1968503937007874" right="0.1968503937007874" top="0.03937007874015748" bottom="0.03937007874015748" header="0" footer="0"/>
  <pageSetup horizontalDpi="300" verticalDpi="300" orientation="landscape" paperSize="9" scale="88" r:id="rId2"/>
  <headerFooter alignWithMargins="0">
    <oddFooter>&amp;R&amp;P</oddFooter>
  </headerFooter>
  <rowBreaks count="2" manualBreakCount="2">
    <brk id="21" max="8" man="1"/>
    <brk id="7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1"/>
  <sheetViews>
    <sheetView tabSelected="1" workbookViewId="0" topLeftCell="A1">
      <selection activeCell="G260" sqref="G260"/>
    </sheetView>
  </sheetViews>
  <sheetFormatPr defaultColWidth="11.421875" defaultRowHeight="12.75"/>
  <cols>
    <col min="1" max="1" width="11.421875" style="49" bestFit="1" customWidth="1"/>
    <col min="2" max="2" width="6.7109375" style="49" customWidth="1"/>
    <col min="3" max="3" width="34.8515625" style="50" customWidth="1"/>
    <col min="4" max="4" width="14.28125" style="51" customWidth="1"/>
    <col min="5" max="5" width="12.28125" style="51" bestFit="1" customWidth="1"/>
    <col min="6" max="6" width="12.421875" style="51" bestFit="1" customWidth="1"/>
    <col min="7" max="7" width="14.140625" style="51" bestFit="1" customWidth="1"/>
    <col min="8" max="8" width="10.421875" style="51" customWidth="1"/>
    <col min="9" max="9" width="10.28125" style="51" customWidth="1"/>
    <col min="10" max="10" width="11.57421875" style="51" customWidth="1"/>
    <col min="11" max="11" width="10.00390625" style="51" bestFit="1" customWidth="1"/>
    <col min="12" max="13" width="12.00390625" style="2" customWidth="1"/>
    <col min="14" max="16384" width="11.421875" style="2" customWidth="1"/>
  </cols>
  <sheetData>
    <row r="1" spans="1:11" ht="24" customHeight="1">
      <c r="A1" s="185" t="s">
        <v>175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3" s="3" customFormat="1" ht="67.5">
      <c r="A2" s="47" t="s">
        <v>14</v>
      </c>
      <c r="B2" s="47" t="s">
        <v>47</v>
      </c>
      <c r="C2" s="47" t="s">
        <v>15</v>
      </c>
      <c r="D2" s="52" t="s">
        <v>176</v>
      </c>
      <c r="E2" s="48" t="s">
        <v>8</v>
      </c>
      <c r="F2" s="48" t="s">
        <v>9</v>
      </c>
      <c r="G2" s="48" t="s">
        <v>10</v>
      </c>
      <c r="H2" s="48" t="s">
        <v>11</v>
      </c>
      <c r="I2" s="48" t="s">
        <v>16</v>
      </c>
      <c r="J2" s="48" t="s">
        <v>95</v>
      </c>
      <c r="K2" s="48" t="s">
        <v>114</v>
      </c>
      <c r="L2" s="123" t="s">
        <v>181</v>
      </c>
      <c r="M2" s="123" t="s">
        <v>182</v>
      </c>
    </row>
    <row r="3" spans="1:13" s="115" customFormat="1" ht="12.75">
      <c r="A3" s="111"/>
      <c r="B3" s="111"/>
      <c r="C3" s="112" t="s">
        <v>199</v>
      </c>
      <c r="D3" s="113">
        <f>SUM(E3:K3)</f>
        <v>1930111</v>
      </c>
      <c r="E3" s="114">
        <f>SUM(E4+E91+E123)</f>
        <v>1243206</v>
      </c>
      <c r="F3" s="114">
        <f aca="true" t="shared" si="0" ref="F3:M3">SUM(F4+F91+F123)</f>
        <v>116500</v>
      </c>
      <c r="G3" s="114">
        <f t="shared" si="0"/>
        <v>387975</v>
      </c>
      <c r="H3" s="114">
        <f t="shared" si="0"/>
        <v>174430</v>
      </c>
      <c r="I3" s="114">
        <f t="shared" si="0"/>
        <v>5000</v>
      </c>
      <c r="J3" s="114">
        <f t="shared" si="0"/>
        <v>3000</v>
      </c>
      <c r="K3" s="114">
        <f t="shared" si="0"/>
        <v>0</v>
      </c>
      <c r="L3" s="114">
        <f t="shared" si="0"/>
        <v>1849336</v>
      </c>
      <c r="M3" s="114">
        <f t="shared" si="0"/>
        <v>1849336</v>
      </c>
    </row>
    <row r="4" spans="1:13" ht="38.25">
      <c r="A4" s="53" t="s">
        <v>28</v>
      </c>
      <c r="B4" s="53"/>
      <c r="C4" s="54" t="s">
        <v>27</v>
      </c>
      <c r="D4" s="55">
        <f>SUM(E4:K4)</f>
        <v>1186141</v>
      </c>
      <c r="E4" s="55">
        <f>SUM(E5+E12+E70)</f>
        <v>1186141</v>
      </c>
      <c r="F4" s="55">
        <f aca="true" t="shared" si="1" ref="F4:K4">SUM(F5+F12+F70)</f>
        <v>0</v>
      </c>
      <c r="G4" s="55">
        <f t="shared" si="1"/>
        <v>0</v>
      </c>
      <c r="H4" s="55">
        <f t="shared" si="1"/>
        <v>0</v>
      </c>
      <c r="I4" s="55">
        <f t="shared" si="1"/>
        <v>0</v>
      </c>
      <c r="J4" s="55">
        <f t="shared" si="1"/>
        <v>0</v>
      </c>
      <c r="K4" s="55">
        <f t="shared" si="1"/>
        <v>0</v>
      </c>
      <c r="L4" s="55">
        <f>SUM(L5+L12+L70)</f>
        <v>1186141</v>
      </c>
      <c r="M4" s="55">
        <f>SUM(M5+M12+M70)</f>
        <v>1186141</v>
      </c>
    </row>
    <row r="5" spans="1:13" ht="38.25">
      <c r="A5" s="58" t="s">
        <v>166</v>
      </c>
      <c r="B5" s="59"/>
      <c r="C5" s="57" t="s">
        <v>163</v>
      </c>
      <c r="D5" s="79">
        <f aca="true" t="shared" si="2" ref="D5:D10">SUM(E5:K5)</f>
        <v>20000</v>
      </c>
      <c r="E5" s="79">
        <f>SUM(E6)</f>
        <v>20000</v>
      </c>
      <c r="F5" s="79">
        <f aca="true" t="shared" si="3" ref="F5:M8">SUM(F6)</f>
        <v>0</v>
      </c>
      <c r="G5" s="79">
        <f t="shared" si="3"/>
        <v>0</v>
      </c>
      <c r="H5" s="79">
        <f t="shared" si="3"/>
        <v>0</v>
      </c>
      <c r="I5" s="79">
        <f t="shared" si="3"/>
        <v>0</v>
      </c>
      <c r="J5" s="79">
        <f t="shared" si="3"/>
        <v>0</v>
      </c>
      <c r="K5" s="79">
        <f t="shared" si="3"/>
        <v>0</v>
      </c>
      <c r="L5" s="79">
        <f t="shared" si="3"/>
        <v>20000</v>
      </c>
      <c r="M5" s="79">
        <f t="shared" si="3"/>
        <v>20000</v>
      </c>
    </row>
    <row r="6" spans="1:13" ht="12.75">
      <c r="A6" s="75">
        <v>3</v>
      </c>
      <c r="B6" s="41"/>
      <c r="C6" s="77" t="s">
        <v>31</v>
      </c>
      <c r="D6" s="72">
        <f t="shared" si="2"/>
        <v>20000</v>
      </c>
      <c r="E6" s="72">
        <f>SUM(E7)</f>
        <v>20000</v>
      </c>
      <c r="F6" s="72">
        <f t="shared" si="3"/>
        <v>0</v>
      </c>
      <c r="G6" s="72">
        <f t="shared" si="3"/>
        <v>0</v>
      </c>
      <c r="H6" s="72">
        <f t="shared" si="3"/>
        <v>0</v>
      </c>
      <c r="I6" s="72">
        <f t="shared" si="3"/>
        <v>0</v>
      </c>
      <c r="J6" s="72">
        <f t="shared" si="3"/>
        <v>0</v>
      </c>
      <c r="K6" s="72">
        <f t="shared" si="3"/>
        <v>0</v>
      </c>
      <c r="L6" s="72">
        <f t="shared" si="3"/>
        <v>20000</v>
      </c>
      <c r="M6" s="72">
        <f t="shared" si="3"/>
        <v>20000</v>
      </c>
    </row>
    <row r="7" spans="1:13" ht="12.75">
      <c r="A7" s="75">
        <v>32</v>
      </c>
      <c r="B7" s="41"/>
      <c r="C7" s="77" t="s">
        <v>17</v>
      </c>
      <c r="D7" s="72">
        <f t="shared" si="2"/>
        <v>20000</v>
      </c>
      <c r="E7" s="72">
        <f>SUM(E8)</f>
        <v>20000</v>
      </c>
      <c r="F7" s="72">
        <f t="shared" si="3"/>
        <v>0</v>
      </c>
      <c r="G7" s="72">
        <f t="shared" si="3"/>
        <v>0</v>
      </c>
      <c r="H7" s="72">
        <f t="shared" si="3"/>
        <v>0</v>
      </c>
      <c r="I7" s="72">
        <f t="shared" si="3"/>
        <v>0</v>
      </c>
      <c r="J7" s="72">
        <f t="shared" si="3"/>
        <v>0</v>
      </c>
      <c r="K7" s="72">
        <f t="shared" si="3"/>
        <v>0</v>
      </c>
      <c r="L7" s="72">
        <v>20000</v>
      </c>
      <c r="M7" s="72">
        <v>20000</v>
      </c>
    </row>
    <row r="8" spans="1:13" s="3" customFormat="1" ht="12.75">
      <c r="A8" s="75">
        <v>323</v>
      </c>
      <c r="B8" s="41"/>
      <c r="C8" s="43" t="s">
        <v>20</v>
      </c>
      <c r="D8" s="72">
        <f t="shared" si="2"/>
        <v>20000</v>
      </c>
      <c r="E8" s="72">
        <f>SUM(E9)</f>
        <v>20000</v>
      </c>
      <c r="F8" s="72">
        <f t="shared" si="3"/>
        <v>0</v>
      </c>
      <c r="G8" s="72">
        <f t="shared" si="3"/>
        <v>0</v>
      </c>
      <c r="H8" s="72">
        <f t="shared" si="3"/>
        <v>0</v>
      </c>
      <c r="I8" s="72">
        <f t="shared" si="3"/>
        <v>0</v>
      </c>
      <c r="J8" s="72">
        <f t="shared" si="3"/>
        <v>0</v>
      </c>
      <c r="K8" s="72">
        <f t="shared" si="3"/>
        <v>0</v>
      </c>
      <c r="L8" s="72">
        <f t="shared" si="3"/>
        <v>0</v>
      </c>
      <c r="M8" s="72">
        <f t="shared" si="3"/>
        <v>0</v>
      </c>
    </row>
    <row r="9" spans="1:13" s="3" customFormat="1" ht="12.75">
      <c r="A9" s="75">
        <v>3232</v>
      </c>
      <c r="B9" s="41"/>
      <c r="C9" s="43" t="s">
        <v>32</v>
      </c>
      <c r="D9" s="72">
        <f t="shared" si="2"/>
        <v>20000</v>
      </c>
      <c r="E9" s="72">
        <f>SUM(E10)</f>
        <v>20000</v>
      </c>
      <c r="F9" s="72">
        <f aca="true" t="shared" si="4" ref="F9:M9">SUM(F10)</f>
        <v>0</v>
      </c>
      <c r="G9" s="72">
        <f t="shared" si="4"/>
        <v>0</v>
      </c>
      <c r="H9" s="72">
        <f t="shared" si="4"/>
        <v>0</v>
      </c>
      <c r="I9" s="72">
        <f t="shared" si="4"/>
        <v>0</v>
      </c>
      <c r="J9" s="72">
        <f t="shared" si="4"/>
        <v>0</v>
      </c>
      <c r="K9" s="72">
        <f t="shared" si="4"/>
        <v>0</v>
      </c>
      <c r="L9" s="72">
        <f t="shared" si="4"/>
        <v>0</v>
      </c>
      <c r="M9" s="72">
        <f t="shared" si="4"/>
        <v>0</v>
      </c>
    </row>
    <row r="10" spans="1:13" s="3" customFormat="1" ht="12.75">
      <c r="A10" s="42">
        <v>32321</v>
      </c>
      <c r="B10" s="44"/>
      <c r="C10" s="43" t="s">
        <v>32</v>
      </c>
      <c r="D10" s="46">
        <f t="shared" si="2"/>
        <v>20000</v>
      </c>
      <c r="E10" s="45">
        <v>20000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</row>
    <row r="11" spans="1:13" ht="12.75">
      <c r="A11" s="42"/>
      <c r="B11" s="44"/>
      <c r="C11" s="43"/>
      <c r="D11" s="46"/>
      <c r="E11" s="45"/>
      <c r="F11" s="45"/>
      <c r="G11" s="45"/>
      <c r="H11" s="45"/>
      <c r="I11" s="45"/>
      <c r="J11" s="45"/>
      <c r="K11" s="45"/>
      <c r="L11" s="45"/>
      <c r="M11" s="45"/>
    </row>
    <row r="12" spans="1:13" s="3" customFormat="1" ht="25.5">
      <c r="A12" s="58" t="s">
        <v>33</v>
      </c>
      <c r="B12" s="59"/>
      <c r="C12" s="57" t="s">
        <v>34</v>
      </c>
      <c r="D12" s="79">
        <f>SUM(E12:K12)</f>
        <v>275796</v>
      </c>
      <c r="E12" s="79">
        <f aca="true" t="shared" si="5" ref="E12:M12">SUM(E13)</f>
        <v>275796</v>
      </c>
      <c r="F12" s="79">
        <f t="shared" si="5"/>
        <v>0</v>
      </c>
      <c r="G12" s="79">
        <f t="shared" si="5"/>
        <v>0</v>
      </c>
      <c r="H12" s="79">
        <f t="shared" si="5"/>
        <v>0</v>
      </c>
      <c r="I12" s="79">
        <f t="shared" si="5"/>
        <v>0</v>
      </c>
      <c r="J12" s="79">
        <f t="shared" si="5"/>
        <v>0</v>
      </c>
      <c r="K12" s="79">
        <f t="shared" si="5"/>
        <v>0</v>
      </c>
      <c r="L12" s="79">
        <f t="shared" si="5"/>
        <v>275796</v>
      </c>
      <c r="M12" s="79">
        <f t="shared" si="5"/>
        <v>275796</v>
      </c>
    </row>
    <row r="13" spans="1:13" s="3" customFormat="1" ht="12.75">
      <c r="A13" s="75">
        <v>3</v>
      </c>
      <c r="B13" s="76"/>
      <c r="C13" s="77" t="s">
        <v>31</v>
      </c>
      <c r="D13" s="72">
        <f>SUM(E13:K13)</f>
        <v>275796</v>
      </c>
      <c r="E13" s="72">
        <f aca="true" t="shared" si="6" ref="E13:K13">SUM(E14,E65)</f>
        <v>275796</v>
      </c>
      <c r="F13" s="72">
        <f t="shared" si="6"/>
        <v>0</v>
      </c>
      <c r="G13" s="72">
        <f t="shared" si="6"/>
        <v>0</v>
      </c>
      <c r="H13" s="72">
        <f t="shared" si="6"/>
        <v>0</v>
      </c>
      <c r="I13" s="72">
        <f t="shared" si="6"/>
        <v>0</v>
      </c>
      <c r="J13" s="72">
        <f t="shared" si="6"/>
        <v>0</v>
      </c>
      <c r="K13" s="72">
        <f t="shared" si="6"/>
        <v>0</v>
      </c>
      <c r="L13" s="72">
        <f>SUM(L14,L65)</f>
        <v>275796</v>
      </c>
      <c r="M13" s="72">
        <f>SUM(M14,M65)</f>
        <v>275796</v>
      </c>
    </row>
    <row r="14" spans="1:13" ht="12.75">
      <c r="A14" s="75">
        <v>32</v>
      </c>
      <c r="B14" s="76"/>
      <c r="C14" s="77" t="s">
        <v>17</v>
      </c>
      <c r="D14" s="72">
        <f>SUM(E14:K14)</f>
        <v>275046</v>
      </c>
      <c r="E14" s="72">
        <f aca="true" t="shared" si="7" ref="E14:K14">E15+E22+E37+E57</f>
        <v>275046</v>
      </c>
      <c r="F14" s="72">
        <f t="shared" si="7"/>
        <v>0</v>
      </c>
      <c r="G14" s="72">
        <f t="shared" si="7"/>
        <v>0</v>
      </c>
      <c r="H14" s="72">
        <f t="shared" si="7"/>
        <v>0</v>
      </c>
      <c r="I14" s="72">
        <f t="shared" si="7"/>
        <v>0</v>
      </c>
      <c r="J14" s="72">
        <f t="shared" si="7"/>
        <v>0</v>
      </c>
      <c r="K14" s="72">
        <f t="shared" si="7"/>
        <v>0</v>
      </c>
      <c r="L14" s="72">
        <v>275046</v>
      </c>
      <c r="M14" s="72">
        <v>275046</v>
      </c>
    </row>
    <row r="15" spans="1:13" ht="12.75">
      <c r="A15" s="75">
        <v>321</v>
      </c>
      <c r="B15" s="41"/>
      <c r="C15" s="43" t="s">
        <v>18</v>
      </c>
      <c r="D15" s="72">
        <f>SUM(E15:K15)</f>
        <v>62000</v>
      </c>
      <c r="E15" s="72">
        <f aca="true" t="shared" si="8" ref="E15:K15">E16+E20</f>
        <v>62000</v>
      </c>
      <c r="F15" s="72">
        <f t="shared" si="8"/>
        <v>0</v>
      </c>
      <c r="G15" s="72">
        <f t="shared" si="8"/>
        <v>0</v>
      </c>
      <c r="H15" s="72">
        <f t="shared" si="8"/>
        <v>0</v>
      </c>
      <c r="I15" s="72">
        <f t="shared" si="8"/>
        <v>0</v>
      </c>
      <c r="J15" s="72">
        <f t="shared" si="8"/>
        <v>0</v>
      </c>
      <c r="K15" s="72">
        <f t="shared" si="8"/>
        <v>0</v>
      </c>
      <c r="L15" s="72">
        <f>L16+L20</f>
        <v>0</v>
      </c>
      <c r="M15" s="72">
        <f>M16+M20</f>
        <v>0</v>
      </c>
    </row>
    <row r="16" spans="1:13" ht="12.75">
      <c r="A16" s="75">
        <v>3211</v>
      </c>
      <c r="B16" s="44">
        <v>413</v>
      </c>
      <c r="C16" s="43" t="s">
        <v>35</v>
      </c>
      <c r="D16" s="72">
        <f aca="true" t="shared" si="9" ref="D16:D23">SUM(E16:K16)</f>
        <v>57000</v>
      </c>
      <c r="E16" s="72">
        <f aca="true" t="shared" si="10" ref="E16:K16">SUM(E17:E19)</f>
        <v>57000</v>
      </c>
      <c r="F16" s="72">
        <f t="shared" si="10"/>
        <v>0</v>
      </c>
      <c r="G16" s="72">
        <f t="shared" si="10"/>
        <v>0</v>
      </c>
      <c r="H16" s="72">
        <f t="shared" si="10"/>
        <v>0</v>
      </c>
      <c r="I16" s="72">
        <f t="shared" si="10"/>
        <v>0</v>
      </c>
      <c r="J16" s="72">
        <f t="shared" si="10"/>
        <v>0</v>
      </c>
      <c r="K16" s="72">
        <f t="shared" si="10"/>
        <v>0</v>
      </c>
      <c r="L16" s="72">
        <f>SUM(L17:L19)</f>
        <v>0</v>
      </c>
      <c r="M16" s="72">
        <f>SUM(M17:M19)</f>
        <v>0</v>
      </c>
    </row>
    <row r="17" spans="1:13" ht="12.75">
      <c r="A17" s="42">
        <v>32111</v>
      </c>
      <c r="B17" s="44"/>
      <c r="C17" s="43" t="s">
        <v>48</v>
      </c>
      <c r="D17" s="46">
        <f t="shared" si="9"/>
        <v>21000</v>
      </c>
      <c r="E17" s="46">
        <v>21000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</row>
    <row r="18" spans="1:13" ht="12.75">
      <c r="A18" s="42">
        <v>32113</v>
      </c>
      <c r="B18" s="44"/>
      <c r="C18" s="43" t="s">
        <v>49</v>
      </c>
      <c r="D18" s="46">
        <f t="shared" si="9"/>
        <v>11000</v>
      </c>
      <c r="E18" s="46">
        <v>11000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</row>
    <row r="19" spans="1:13" ht="12.75">
      <c r="A19" s="42">
        <v>32115</v>
      </c>
      <c r="B19" s="44"/>
      <c r="C19" s="43" t="s">
        <v>50</v>
      </c>
      <c r="D19" s="46">
        <f t="shared" si="9"/>
        <v>25000</v>
      </c>
      <c r="E19" s="46">
        <v>25000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</row>
    <row r="20" spans="1:13" ht="12.75">
      <c r="A20" s="75">
        <v>3213</v>
      </c>
      <c r="B20" s="44">
        <v>414</v>
      </c>
      <c r="C20" s="43" t="s">
        <v>36</v>
      </c>
      <c r="D20" s="72">
        <f t="shared" si="9"/>
        <v>5000</v>
      </c>
      <c r="E20" s="72">
        <f aca="true" t="shared" si="11" ref="E20:M20">SUM(E21)</f>
        <v>5000</v>
      </c>
      <c r="F20" s="72">
        <f t="shared" si="11"/>
        <v>0</v>
      </c>
      <c r="G20" s="72">
        <f t="shared" si="11"/>
        <v>0</v>
      </c>
      <c r="H20" s="72">
        <f t="shared" si="11"/>
        <v>0</v>
      </c>
      <c r="I20" s="72">
        <f t="shared" si="11"/>
        <v>0</v>
      </c>
      <c r="J20" s="72">
        <f t="shared" si="11"/>
        <v>0</v>
      </c>
      <c r="K20" s="72">
        <f t="shared" si="11"/>
        <v>0</v>
      </c>
      <c r="L20" s="72">
        <f t="shared" si="11"/>
        <v>0</v>
      </c>
      <c r="M20" s="72">
        <f t="shared" si="11"/>
        <v>0</v>
      </c>
    </row>
    <row r="21" spans="1:13" ht="12.75">
      <c r="A21" s="42">
        <v>32131</v>
      </c>
      <c r="B21" s="44"/>
      <c r="C21" s="43" t="s">
        <v>51</v>
      </c>
      <c r="D21" s="46">
        <f t="shared" si="9"/>
        <v>5000</v>
      </c>
      <c r="E21" s="46">
        <v>5000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</row>
    <row r="22" spans="1:13" ht="12.75">
      <c r="A22" s="75">
        <v>322</v>
      </c>
      <c r="B22" s="44"/>
      <c r="C22" s="43" t="s">
        <v>19</v>
      </c>
      <c r="D22" s="72">
        <f t="shared" si="9"/>
        <v>86000</v>
      </c>
      <c r="E22" s="72">
        <f>E23+E29+E33+E35</f>
        <v>86000</v>
      </c>
      <c r="F22" s="72">
        <f aca="true" t="shared" si="12" ref="F22:K22">F23+F29+F33+F35</f>
        <v>0</v>
      </c>
      <c r="G22" s="72">
        <f t="shared" si="12"/>
        <v>0</v>
      </c>
      <c r="H22" s="72">
        <f t="shared" si="12"/>
        <v>0</v>
      </c>
      <c r="I22" s="72">
        <f t="shared" si="12"/>
        <v>0</v>
      </c>
      <c r="J22" s="72">
        <f t="shared" si="12"/>
        <v>0</v>
      </c>
      <c r="K22" s="72">
        <f t="shared" si="12"/>
        <v>0</v>
      </c>
      <c r="L22" s="72">
        <f>L23+L29+L33+L35</f>
        <v>0</v>
      </c>
      <c r="M22" s="72">
        <f>M23+M29+M33+M35</f>
        <v>0</v>
      </c>
    </row>
    <row r="23" spans="1:13" ht="12.75">
      <c r="A23" s="74">
        <v>3221</v>
      </c>
      <c r="B23" s="61">
        <v>416</v>
      </c>
      <c r="C23" s="62" t="s">
        <v>52</v>
      </c>
      <c r="D23" s="72">
        <f t="shared" si="9"/>
        <v>49500</v>
      </c>
      <c r="E23" s="66">
        <f aca="true" t="shared" si="13" ref="E23:K23">SUM(E24:E28)</f>
        <v>49500</v>
      </c>
      <c r="F23" s="66">
        <f t="shared" si="13"/>
        <v>0</v>
      </c>
      <c r="G23" s="66">
        <f t="shared" si="13"/>
        <v>0</v>
      </c>
      <c r="H23" s="66">
        <f t="shared" si="13"/>
        <v>0</v>
      </c>
      <c r="I23" s="66">
        <f t="shared" si="13"/>
        <v>0</v>
      </c>
      <c r="J23" s="66">
        <f t="shared" si="13"/>
        <v>0</v>
      </c>
      <c r="K23" s="66">
        <f t="shared" si="13"/>
        <v>0</v>
      </c>
      <c r="L23" s="66">
        <f>SUM(L24:L28)</f>
        <v>0</v>
      </c>
      <c r="M23" s="66">
        <f>SUM(M24:M28)</f>
        <v>0</v>
      </c>
    </row>
    <row r="24" spans="1:13" ht="12.75">
      <c r="A24" s="70">
        <v>32211</v>
      </c>
      <c r="B24" s="61"/>
      <c r="C24" s="62" t="s">
        <v>53</v>
      </c>
      <c r="D24" s="46">
        <f aca="true" t="shared" si="14" ref="D24:D68">SUM(E24:K24)</f>
        <v>13500</v>
      </c>
      <c r="E24" s="63">
        <v>13500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</row>
    <row r="25" spans="1:13" ht="12.75">
      <c r="A25" s="70">
        <v>32212</v>
      </c>
      <c r="B25" s="61"/>
      <c r="C25" s="62" t="s">
        <v>54</v>
      </c>
      <c r="D25" s="46">
        <f t="shared" si="14"/>
        <v>2000</v>
      </c>
      <c r="E25" s="63">
        <v>2000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</row>
    <row r="26" spans="1:13" ht="12.75">
      <c r="A26" s="70">
        <v>32214</v>
      </c>
      <c r="B26" s="61"/>
      <c r="C26" s="62" t="s">
        <v>55</v>
      </c>
      <c r="D26" s="46">
        <f t="shared" si="14"/>
        <v>13000</v>
      </c>
      <c r="E26" s="63">
        <v>13000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</row>
    <row r="27" spans="1:13" ht="12.75">
      <c r="A27" s="70">
        <v>32216</v>
      </c>
      <c r="B27" s="61"/>
      <c r="C27" s="62" t="s">
        <v>56</v>
      </c>
      <c r="D27" s="46">
        <f t="shared" si="14"/>
        <v>9000</v>
      </c>
      <c r="E27" s="63">
        <v>9000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</row>
    <row r="28" spans="1:13" ht="25.5">
      <c r="A28" s="70">
        <v>32219</v>
      </c>
      <c r="B28" s="61"/>
      <c r="C28" s="105" t="s">
        <v>57</v>
      </c>
      <c r="D28" s="46">
        <f t="shared" si="14"/>
        <v>12000</v>
      </c>
      <c r="E28" s="63">
        <v>12000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</row>
    <row r="29" spans="1:13" ht="25.5">
      <c r="A29" s="74">
        <v>3224</v>
      </c>
      <c r="B29" s="61">
        <v>418</v>
      </c>
      <c r="C29" s="105" t="s">
        <v>61</v>
      </c>
      <c r="D29" s="72">
        <f t="shared" si="14"/>
        <v>19000</v>
      </c>
      <c r="E29" s="66">
        <f aca="true" t="shared" si="15" ref="E29:K29">SUM(E30:E32)</f>
        <v>19000</v>
      </c>
      <c r="F29" s="66">
        <f t="shared" si="15"/>
        <v>0</v>
      </c>
      <c r="G29" s="66">
        <f t="shared" si="15"/>
        <v>0</v>
      </c>
      <c r="H29" s="66">
        <f t="shared" si="15"/>
        <v>0</v>
      </c>
      <c r="I29" s="66">
        <f t="shared" si="15"/>
        <v>0</v>
      </c>
      <c r="J29" s="66">
        <f t="shared" si="15"/>
        <v>0</v>
      </c>
      <c r="K29" s="66">
        <f t="shared" si="15"/>
        <v>0</v>
      </c>
      <c r="L29" s="66">
        <f>SUM(L30:L32)</f>
        <v>0</v>
      </c>
      <c r="M29" s="66">
        <f>SUM(M30:M32)</f>
        <v>0</v>
      </c>
    </row>
    <row r="30" spans="1:13" ht="12.75">
      <c r="A30" s="70">
        <v>32241</v>
      </c>
      <c r="B30" s="61"/>
      <c r="C30" s="62" t="s">
        <v>62</v>
      </c>
      <c r="D30" s="46">
        <f t="shared" si="14"/>
        <v>7000</v>
      </c>
      <c r="E30" s="63">
        <v>7000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</row>
    <row r="31" spans="1:13" ht="12.75">
      <c r="A31" s="70">
        <v>32242</v>
      </c>
      <c r="B31" s="61"/>
      <c r="C31" s="62" t="s">
        <v>63</v>
      </c>
      <c r="D31" s="46">
        <f t="shared" si="14"/>
        <v>11000</v>
      </c>
      <c r="E31" s="63">
        <v>11000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</row>
    <row r="32" spans="1:13" ht="12.75">
      <c r="A32" s="70">
        <v>32243</v>
      </c>
      <c r="B32" s="61"/>
      <c r="C32" s="62" t="s">
        <v>64</v>
      </c>
      <c r="D32" s="46">
        <f t="shared" si="14"/>
        <v>1000</v>
      </c>
      <c r="E32" s="63">
        <v>1000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</row>
    <row r="33" spans="1:13" ht="12.75">
      <c r="A33" s="78">
        <v>3225</v>
      </c>
      <c r="B33" s="67">
        <v>419</v>
      </c>
      <c r="C33" s="68" t="s">
        <v>89</v>
      </c>
      <c r="D33" s="72">
        <f>SUM(E33:K33)</f>
        <v>12000</v>
      </c>
      <c r="E33" s="66">
        <f aca="true" t="shared" si="16" ref="E33:M35">SUM(E34)</f>
        <v>12000</v>
      </c>
      <c r="F33" s="66">
        <f t="shared" si="16"/>
        <v>0</v>
      </c>
      <c r="G33" s="66">
        <f t="shared" si="16"/>
        <v>0</v>
      </c>
      <c r="H33" s="66">
        <f t="shared" si="16"/>
        <v>0</v>
      </c>
      <c r="I33" s="66">
        <f t="shared" si="16"/>
        <v>0</v>
      </c>
      <c r="J33" s="66">
        <f t="shared" si="16"/>
        <v>0</v>
      </c>
      <c r="K33" s="66">
        <f t="shared" si="16"/>
        <v>0</v>
      </c>
      <c r="L33" s="66">
        <f t="shared" si="16"/>
        <v>0</v>
      </c>
      <c r="M33" s="66">
        <f t="shared" si="16"/>
        <v>0</v>
      </c>
    </row>
    <row r="34" spans="1:13" ht="12.75">
      <c r="A34" s="70">
        <v>32251</v>
      </c>
      <c r="B34" s="61"/>
      <c r="C34" s="62" t="s">
        <v>104</v>
      </c>
      <c r="D34" s="46">
        <f>SUM(E34:K34)</f>
        <v>12000</v>
      </c>
      <c r="E34" s="69">
        <v>12000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</row>
    <row r="35" spans="1:13" ht="12.75">
      <c r="A35" s="78">
        <v>3227</v>
      </c>
      <c r="B35" s="67">
        <v>420</v>
      </c>
      <c r="C35" s="68" t="s">
        <v>65</v>
      </c>
      <c r="D35" s="72">
        <f t="shared" si="14"/>
        <v>5500</v>
      </c>
      <c r="E35" s="66">
        <f t="shared" si="16"/>
        <v>5500</v>
      </c>
      <c r="F35" s="66">
        <f t="shared" si="16"/>
        <v>0</v>
      </c>
      <c r="G35" s="66">
        <f t="shared" si="16"/>
        <v>0</v>
      </c>
      <c r="H35" s="66">
        <f t="shared" si="16"/>
        <v>0</v>
      </c>
      <c r="I35" s="66">
        <f t="shared" si="16"/>
        <v>0</v>
      </c>
      <c r="J35" s="66">
        <f t="shared" si="16"/>
        <v>0</v>
      </c>
      <c r="K35" s="66">
        <f t="shared" si="16"/>
        <v>0</v>
      </c>
      <c r="L35" s="66">
        <f t="shared" si="16"/>
        <v>0</v>
      </c>
      <c r="M35" s="66">
        <f t="shared" si="16"/>
        <v>0</v>
      </c>
    </row>
    <row r="36" spans="1:13" ht="12.75">
      <c r="A36" s="70">
        <v>32271</v>
      </c>
      <c r="B36" s="61"/>
      <c r="C36" s="62" t="s">
        <v>65</v>
      </c>
      <c r="D36" s="46">
        <f t="shared" si="14"/>
        <v>5500</v>
      </c>
      <c r="E36" s="69">
        <v>5500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</row>
    <row r="37" spans="1:13" ht="12.75">
      <c r="A37" s="74">
        <v>323</v>
      </c>
      <c r="B37" s="61"/>
      <c r="C37" s="62" t="s">
        <v>20</v>
      </c>
      <c r="D37" s="72">
        <f t="shared" si="14"/>
        <v>121250</v>
      </c>
      <c r="E37" s="73">
        <f>E38+E43+E48+E51+E53+E55</f>
        <v>121250</v>
      </c>
      <c r="F37" s="73">
        <f aca="true" t="shared" si="17" ref="F37:K37">F38+F43+F48+F51+F53+F55</f>
        <v>0</v>
      </c>
      <c r="G37" s="73">
        <f t="shared" si="17"/>
        <v>0</v>
      </c>
      <c r="H37" s="73">
        <f t="shared" si="17"/>
        <v>0</v>
      </c>
      <c r="I37" s="73">
        <f t="shared" si="17"/>
        <v>0</v>
      </c>
      <c r="J37" s="73">
        <f t="shared" si="17"/>
        <v>0</v>
      </c>
      <c r="K37" s="73">
        <f t="shared" si="17"/>
        <v>0</v>
      </c>
      <c r="L37" s="73">
        <f>L38+L43+L48+L51+L53+L55</f>
        <v>0</v>
      </c>
      <c r="M37" s="73">
        <f>M38+M43+M48+M51+M53+M55</f>
        <v>0</v>
      </c>
    </row>
    <row r="38" spans="1:13" ht="12.75">
      <c r="A38" s="74">
        <v>3231</v>
      </c>
      <c r="B38" s="61">
        <v>421</v>
      </c>
      <c r="C38" s="62" t="s">
        <v>66</v>
      </c>
      <c r="D38" s="72">
        <f t="shared" si="14"/>
        <v>34500</v>
      </c>
      <c r="E38" s="66">
        <f aca="true" t="shared" si="18" ref="E38:K38">SUM(E39:E42)</f>
        <v>34500</v>
      </c>
      <c r="F38" s="66">
        <f t="shared" si="18"/>
        <v>0</v>
      </c>
      <c r="G38" s="66">
        <f t="shared" si="18"/>
        <v>0</v>
      </c>
      <c r="H38" s="66">
        <f t="shared" si="18"/>
        <v>0</v>
      </c>
      <c r="I38" s="66">
        <f t="shared" si="18"/>
        <v>0</v>
      </c>
      <c r="J38" s="66">
        <f t="shared" si="18"/>
        <v>0</v>
      </c>
      <c r="K38" s="66">
        <f t="shared" si="18"/>
        <v>0</v>
      </c>
      <c r="L38" s="66">
        <f>SUM(L39:L42)</f>
        <v>0</v>
      </c>
      <c r="M38" s="66">
        <f>SUM(M39:M42)</f>
        <v>0</v>
      </c>
    </row>
    <row r="39" spans="1:13" ht="12.75">
      <c r="A39" s="70">
        <v>32311</v>
      </c>
      <c r="B39" s="61"/>
      <c r="C39" s="62" t="s">
        <v>67</v>
      </c>
      <c r="D39" s="46">
        <f t="shared" si="14"/>
        <v>14000</v>
      </c>
      <c r="E39" s="63">
        <v>14000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</row>
    <row r="40" spans="1:13" ht="12.75">
      <c r="A40" s="70">
        <v>32312</v>
      </c>
      <c r="B40" s="61"/>
      <c r="C40" s="62" t="s">
        <v>68</v>
      </c>
      <c r="D40" s="46">
        <f t="shared" si="14"/>
        <v>4500</v>
      </c>
      <c r="E40" s="63">
        <v>4500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</row>
    <row r="41" spans="1:13" ht="12.75">
      <c r="A41" s="70">
        <v>32313</v>
      </c>
      <c r="B41" s="61"/>
      <c r="C41" s="62" t="s">
        <v>69</v>
      </c>
      <c r="D41" s="46">
        <f t="shared" si="14"/>
        <v>6000</v>
      </c>
      <c r="E41" s="63">
        <v>6000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</row>
    <row r="42" spans="1:13" ht="12.75">
      <c r="A42" s="70">
        <v>32319</v>
      </c>
      <c r="B42" s="61"/>
      <c r="C42" s="62" t="s">
        <v>70</v>
      </c>
      <c r="D42" s="46">
        <f t="shared" si="14"/>
        <v>10000</v>
      </c>
      <c r="E42" s="63">
        <v>10000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</row>
    <row r="43" spans="1:13" ht="12.75">
      <c r="A43" s="74">
        <v>3234</v>
      </c>
      <c r="B43" s="61">
        <v>424</v>
      </c>
      <c r="C43" s="62" t="s">
        <v>39</v>
      </c>
      <c r="D43" s="72">
        <f t="shared" si="14"/>
        <v>62230</v>
      </c>
      <c r="E43" s="66">
        <f aca="true" t="shared" si="19" ref="E43:K43">SUM(E44:E47)</f>
        <v>62230</v>
      </c>
      <c r="F43" s="66">
        <f t="shared" si="19"/>
        <v>0</v>
      </c>
      <c r="G43" s="66">
        <f t="shared" si="19"/>
        <v>0</v>
      </c>
      <c r="H43" s="66">
        <f t="shared" si="19"/>
        <v>0</v>
      </c>
      <c r="I43" s="66">
        <f t="shared" si="19"/>
        <v>0</v>
      </c>
      <c r="J43" s="66">
        <f t="shared" si="19"/>
        <v>0</v>
      </c>
      <c r="K43" s="66">
        <f t="shared" si="19"/>
        <v>0</v>
      </c>
      <c r="L43" s="66">
        <f>SUM(L44:L47)</f>
        <v>0</v>
      </c>
      <c r="M43" s="66">
        <f>SUM(M44:M47)</f>
        <v>0</v>
      </c>
    </row>
    <row r="44" spans="1:13" ht="12.75">
      <c r="A44" s="70">
        <v>32341</v>
      </c>
      <c r="B44" s="61"/>
      <c r="C44" s="62" t="s">
        <v>73</v>
      </c>
      <c r="D44" s="46">
        <f t="shared" si="14"/>
        <v>33000</v>
      </c>
      <c r="E44" s="63">
        <v>33000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</row>
    <row r="45" spans="1:13" ht="12.75">
      <c r="A45" s="70">
        <v>32342</v>
      </c>
      <c r="B45" s="61"/>
      <c r="C45" s="62" t="s">
        <v>74</v>
      </c>
      <c r="D45" s="46">
        <f t="shared" si="14"/>
        <v>26930</v>
      </c>
      <c r="E45" s="63">
        <v>26930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</row>
    <row r="46" spans="1:13" ht="12.75">
      <c r="A46" s="70">
        <v>32343</v>
      </c>
      <c r="B46" s="61"/>
      <c r="C46" s="62" t="s">
        <v>75</v>
      </c>
      <c r="D46" s="46">
        <f t="shared" si="14"/>
        <v>1600</v>
      </c>
      <c r="E46" s="63">
        <v>1600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</row>
    <row r="47" spans="1:13" ht="12.75">
      <c r="A47" s="70">
        <v>32344</v>
      </c>
      <c r="B47" s="61"/>
      <c r="C47" s="62" t="s">
        <v>76</v>
      </c>
      <c r="D47" s="46">
        <f t="shared" si="14"/>
        <v>700</v>
      </c>
      <c r="E47" s="63">
        <v>700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</row>
    <row r="48" spans="1:13" ht="12.75">
      <c r="A48" s="78">
        <v>3236</v>
      </c>
      <c r="B48" s="67">
        <v>426</v>
      </c>
      <c r="C48" s="68" t="s">
        <v>78</v>
      </c>
      <c r="D48" s="72">
        <f t="shared" si="14"/>
        <v>2480</v>
      </c>
      <c r="E48" s="73">
        <f aca="true" t="shared" si="20" ref="E48:K48">SUM(E49:E50)</f>
        <v>2480</v>
      </c>
      <c r="F48" s="73">
        <f t="shared" si="20"/>
        <v>0</v>
      </c>
      <c r="G48" s="73">
        <f t="shared" si="20"/>
        <v>0</v>
      </c>
      <c r="H48" s="73">
        <f t="shared" si="20"/>
        <v>0</v>
      </c>
      <c r="I48" s="73">
        <f t="shared" si="20"/>
        <v>0</v>
      </c>
      <c r="J48" s="73">
        <f t="shared" si="20"/>
        <v>0</v>
      </c>
      <c r="K48" s="73">
        <f t="shared" si="20"/>
        <v>0</v>
      </c>
      <c r="L48" s="73">
        <f>SUM(L49:L50)</f>
        <v>0</v>
      </c>
      <c r="M48" s="73">
        <f>SUM(M49:M50)</f>
        <v>0</v>
      </c>
    </row>
    <row r="49" spans="1:13" ht="12.75">
      <c r="A49" s="71">
        <v>32361</v>
      </c>
      <c r="B49" s="67"/>
      <c r="C49" s="68" t="s">
        <v>79</v>
      </c>
      <c r="D49" s="46">
        <f t="shared" si="14"/>
        <v>2000</v>
      </c>
      <c r="E49" s="69">
        <v>2000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</row>
    <row r="50" spans="1:13" ht="12.75">
      <c r="A50" s="70">
        <v>32369</v>
      </c>
      <c r="B50" s="61"/>
      <c r="C50" s="62" t="s">
        <v>80</v>
      </c>
      <c r="D50" s="46">
        <f t="shared" si="14"/>
        <v>480</v>
      </c>
      <c r="E50" s="69">
        <v>480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</row>
    <row r="51" spans="1:13" ht="12.75">
      <c r="A51" s="74">
        <v>3237</v>
      </c>
      <c r="B51" s="61">
        <v>427</v>
      </c>
      <c r="C51" s="62" t="s">
        <v>81</v>
      </c>
      <c r="D51" s="72">
        <f>SUM(E51:K51)</f>
        <v>15040</v>
      </c>
      <c r="E51" s="66">
        <f aca="true" t="shared" si="21" ref="E51:M53">SUM(E52)</f>
        <v>15040</v>
      </c>
      <c r="F51" s="66">
        <f t="shared" si="21"/>
        <v>0</v>
      </c>
      <c r="G51" s="66">
        <f t="shared" si="21"/>
        <v>0</v>
      </c>
      <c r="H51" s="66">
        <f t="shared" si="21"/>
        <v>0</v>
      </c>
      <c r="I51" s="66">
        <f t="shared" si="21"/>
        <v>0</v>
      </c>
      <c r="J51" s="66">
        <f t="shared" si="21"/>
        <v>0</v>
      </c>
      <c r="K51" s="66">
        <f t="shared" si="21"/>
        <v>0</v>
      </c>
      <c r="L51" s="66">
        <f t="shared" si="21"/>
        <v>0</v>
      </c>
      <c r="M51" s="66">
        <f t="shared" si="21"/>
        <v>0</v>
      </c>
    </row>
    <row r="52" spans="1:13" ht="12.75">
      <c r="A52" s="70">
        <v>32379</v>
      </c>
      <c r="B52" s="61"/>
      <c r="C52" s="62" t="s">
        <v>82</v>
      </c>
      <c r="D52" s="46">
        <f>SUM(E52:K52)</f>
        <v>15040</v>
      </c>
      <c r="E52" s="63">
        <v>15040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</row>
    <row r="53" spans="1:13" s="3" customFormat="1" ht="12.75">
      <c r="A53" s="74">
        <v>3238</v>
      </c>
      <c r="B53" s="61">
        <v>428</v>
      </c>
      <c r="C53" s="62" t="s">
        <v>117</v>
      </c>
      <c r="D53" s="72">
        <f t="shared" si="14"/>
        <v>1000</v>
      </c>
      <c r="E53" s="66">
        <f t="shared" si="21"/>
        <v>1000</v>
      </c>
      <c r="F53" s="66">
        <f t="shared" si="21"/>
        <v>0</v>
      </c>
      <c r="G53" s="66">
        <f t="shared" si="21"/>
        <v>0</v>
      </c>
      <c r="H53" s="66">
        <f t="shared" si="21"/>
        <v>0</v>
      </c>
      <c r="I53" s="66">
        <f t="shared" si="21"/>
        <v>0</v>
      </c>
      <c r="J53" s="66">
        <f t="shared" si="21"/>
        <v>0</v>
      </c>
      <c r="K53" s="66">
        <f t="shared" si="21"/>
        <v>0</v>
      </c>
      <c r="L53" s="66">
        <f t="shared" si="21"/>
        <v>0</v>
      </c>
      <c r="M53" s="66">
        <f t="shared" si="21"/>
        <v>0</v>
      </c>
    </row>
    <row r="54" spans="1:13" ht="12.75">
      <c r="A54" s="70">
        <v>32389</v>
      </c>
      <c r="B54" s="61"/>
      <c r="C54" s="62" t="s">
        <v>116</v>
      </c>
      <c r="D54" s="46">
        <f t="shared" si="14"/>
        <v>1000</v>
      </c>
      <c r="E54" s="63">
        <v>1000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</row>
    <row r="55" spans="1:13" ht="12.75">
      <c r="A55" s="74">
        <v>3239</v>
      </c>
      <c r="B55" s="61">
        <v>429</v>
      </c>
      <c r="C55" s="62" t="s">
        <v>40</v>
      </c>
      <c r="D55" s="72">
        <f>SUM(E55:K55)</f>
        <v>6000</v>
      </c>
      <c r="E55" s="66">
        <f>SUM(E56)</f>
        <v>6000</v>
      </c>
      <c r="F55" s="66">
        <f aca="true" t="shared" si="22" ref="F55:M55">SUM(F56)</f>
        <v>0</v>
      </c>
      <c r="G55" s="66">
        <f t="shared" si="22"/>
        <v>0</v>
      </c>
      <c r="H55" s="66">
        <f t="shared" si="22"/>
        <v>0</v>
      </c>
      <c r="I55" s="66">
        <f t="shared" si="22"/>
        <v>0</v>
      </c>
      <c r="J55" s="66">
        <f t="shared" si="22"/>
        <v>0</v>
      </c>
      <c r="K55" s="66">
        <f t="shared" si="22"/>
        <v>0</v>
      </c>
      <c r="L55" s="66">
        <f t="shared" si="22"/>
        <v>0</v>
      </c>
      <c r="M55" s="66">
        <f t="shared" si="22"/>
        <v>0</v>
      </c>
    </row>
    <row r="56" spans="1:13" s="3" customFormat="1" ht="12.75">
      <c r="A56" s="70">
        <v>32391</v>
      </c>
      <c r="B56" s="61"/>
      <c r="C56" s="62" t="s">
        <v>118</v>
      </c>
      <c r="D56" s="46">
        <f>SUM(E56:K56)</f>
        <v>6000</v>
      </c>
      <c r="E56" s="63">
        <v>6000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</row>
    <row r="57" spans="1:13" s="3" customFormat="1" ht="12.75">
      <c r="A57" s="74">
        <v>329</v>
      </c>
      <c r="B57" s="61"/>
      <c r="C57" s="62" t="s">
        <v>84</v>
      </c>
      <c r="D57" s="72">
        <f t="shared" si="14"/>
        <v>5796</v>
      </c>
      <c r="E57" s="66">
        <f>E58+E60+E62</f>
        <v>5796</v>
      </c>
      <c r="F57" s="66">
        <f aca="true" t="shared" si="23" ref="F57:K57">F58+F60+F62</f>
        <v>0</v>
      </c>
      <c r="G57" s="66">
        <f t="shared" si="23"/>
        <v>0</v>
      </c>
      <c r="H57" s="66">
        <f t="shared" si="23"/>
        <v>0</v>
      </c>
      <c r="I57" s="66">
        <f t="shared" si="23"/>
        <v>0</v>
      </c>
      <c r="J57" s="66">
        <f t="shared" si="23"/>
        <v>0</v>
      </c>
      <c r="K57" s="66">
        <f t="shared" si="23"/>
        <v>0</v>
      </c>
      <c r="L57" s="66">
        <f>L58+L60+L62</f>
        <v>0</v>
      </c>
      <c r="M57" s="66">
        <f>M58+M60+M62</f>
        <v>0</v>
      </c>
    </row>
    <row r="58" spans="1:13" s="3" customFormat="1" ht="12.75">
      <c r="A58" s="74">
        <v>3293</v>
      </c>
      <c r="B58" s="61">
        <v>432</v>
      </c>
      <c r="C58" s="62" t="s">
        <v>120</v>
      </c>
      <c r="D58" s="72">
        <f>SUM(E58:K58)</f>
        <v>2000</v>
      </c>
      <c r="E58" s="66">
        <f aca="true" t="shared" si="24" ref="E58:M60">SUM(E59)</f>
        <v>2000</v>
      </c>
      <c r="F58" s="66">
        <f t="shared" si="24"/>
        <v>0</v>
      </c>
      <c r="G58" s="66">
        <f t="shared" si="24"/>
        <v>0</v>
      </c>
      <c r="H58" s="66">
        <f t="shared" si="24"/>
        <v>0</v>
      </c>
      <c r="I58" s="66">
        <f t="shared" si="24"/>
        <v>0</v>
      </c>
      <c r="J58" s="66">
        <f t="shared" si="24"/>
        <v>0</v>
      </c>
      <c r="K58" s="66">
        <f t="shared" si="24"/>
        <v>0</v>
      </c>
      <c r="L58" s="66">
        <f t="shared" si="24"/>
        <v>0</v>
      </c>
      <c r="M58" s="66">
        <f t="shared" si="24"/>
        <v>0</v>
      </c>
    </row>
    <row r="59" spans="1:13" ht="12.75">
      <c r="A59" s="70">
        <v>32931</v>
      </c>
      <c r="B59" s="61"/>
      <c r="C59" s="62" t="s">
        <v>120</v>
      </c>
      <c r="D59" s="46">
        <f>SUM(E59:K59)</f>
        <v>2000</v>
      </c>
      <c r="E59" s="63">
        <v>2000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</row>
    <row r="60" spans="1:13" ht="12.75">
      <c r="A60" s="74">
        <v>3294</v>
      </c>
      <c r="B60" s="61">
        <v>433</v>
      </c>
      <c r="C60" s="62" t="s">
        <v>41</v>
      </c>
      <c r="D60" s="72">
        <f t="shared" si="14"/>
        <v>700</v>
      </c>
      <c r="E60" s="66">
        <f t="shared" si="24"/>
        <v>700</v>
      </c>
      <c r="F60" s="66">
        <f t="shared" si="24"/>
        <v>0</v>
      </c>
      <c r="G60" s="66">
        <f t="shared" si="24"/>
        <v>0</v>
      </c>
      <c r="H60" s="66">
        <f t="shared" si="24"/>
        <v>0</v>
      </c>
      <c r="I60" s="66">
        <f t="shared" si="24"/>
        <v>0</v>
      </c>
      <c r="J60" s="66">
        <f t="shared" si="24"/>
        <v>0</v>
      </c>
      <c r="K60" s="66">
        <f t="shared" si="24"/>
        <v>0</v>
      </c>
      <c r="L60" s="66">
        <f t="shared" si="24"/>
        <v>0</v>
      </c>
      <c r="M60" s="66">
        <f t="shared" si="24"/>
        <v>0</v>
      </c>
    </row>
    <row r="61" spans="1:13" ht="12.75">
      <c r="A61" s="70">
        <v>32941</v>
      </c>
      <c r="B61" s="61"/>
      <c r="C61" s="62" t="s">
        <v>83</v>
      </c>
      <c r="D61" s="46">
        <f t="shared" si="14"/>
        <v>700</v>
      </c>
      <c r="E61" s="63">
        <v>700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</row>
    <row r="62" spans="1:13" ht="12.75">
      <c r="A62" s="74">
        <v>3299</v>
      </c>
      <c r="B62" s="61">
        <v>435</v>
      </c>
      <c r="C62" s="62" t="s">
        <v>84</v>
      </c>
      <c r="D62" s="72">
        <f t="shared" si="14"/>
        <v>3096</v>
      </c>
      <c r="E62" s="66">
        <f>SUM(E63:E64)</f>
        <v>3096</v>
      </c>
      <c r="F62" s="66">
        <f aca="true" t="shared" si="25" ref="F62:K62">SUM(F64:F64)</f>
        <v>0</v>
      </c>
      <c r="G62" s="66">
        <f t="shared" si="25"/>
        <v>0</v>
      </c>
      <c r="H62" s="66">
        <f t="shared" si="25"/>
        <v>0</v>
      </c>
      <c r="I62" s="66">
        <f t="shared" si="25"/>
        <v>0</v>
      </c>
      <c r="J62" s="66">
        <f t="shared" si="25"/>
        <v>0</v>
      </c>
      <c r="K62" s="66">
        <f t="shared" si="25"/>
        <v>0</v>
      </c>
      <c r="L62" s="66">
        <f>SUM(L64:L64)</f>
        <v>0</v>
      </c>
      <c r="M62" s="66">
        <f>SUM(M64:M64)</f>
        <v>0</v>
      </c>
    </row>
    <row r="63" spans="1:13" ht="25.5">
      <c r="A63" s="70">
        <v>32991</v>
      </c>
      <c r="B63" s="61"/>
      <c r="C63" s="105" t="s">
        <v>121</v>
      </c>
      <c r="D63" s="46">
        <f>SUM(E63:K63)</f>
        <v>1100</v>
      </c>
      <c r="E63" s="63">
        <v>1100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</row>
    <row r="64" spans="1:13" ht="12.75">
      <c r="A64" s="70">
        <v>32999</v>
      </c>
      <c r="B64" s="61"/>
      <c r="C64" s="62" t="s">
        <v>85</v>
      </c>
      <c r="D64" s="46">
        <f t="shared" si="14"/>
        <v>1996</v>
      </c>
      <c r="E64" s="63">
        <v>1996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</row>
    <row r="65" spans="1:13" ht="12.75">
      <c r="A65" s="74">
        <v>34</v>
      </c>
      <c r="B65" s="64"/>
      <c r="C65" s="65" t="s">
        <v>42</v>
      </c>
      <c r="D65" s="72">
        <f t="shared" si="14"/>
        <v>750</v>
      </c>
      <c r="E65" s="66">
        <f aca="true" t="shared" si="26" ref="E65:K65">SUM(E66)</f>
        <v>750</v>
      </c>
      <c r="F65" s="66">
        <f t="shared" si="26"/>
        <v>0</v>
      </c>
      <c r="G65" s="66">
        <f t="shared" si="26"/>
        <v>0</v>
      </c>
      <c r="H65" s="66">
        <f t="shared" si="26"/>
        <v>0</v>
      </c>
      <c r="I65" s="66">
        <f t="shared" si="26"/>
        <v>0</v>
      </c>
      <c r="J65" s="66">
        <f t="shared" si="26"/>
        <v>0</v>
      </c>
      <c r="K65" s="66">
        <f t="shared" si="26"/>
        <v>0</v>
      </c>
      <c r="L65" s="66">
        <v>750</v>
      </c>
      <c r="M65" s="66">
        <v>750</v>
      </c>
    </row>
    <row r="66" spans="1:13" ht="12.75">
      <c r="A66" s="74">
        <v>343</v>
      </c>
      <c r="B66" s="61"/>
      <c r="C66" s="62" t="s">
        <v>21</v>
      </c>
      <c r="D66" s="72">
        <f t="shared" si="14"/>
        <v>750</v>
      </c>
      <c r="E66" s="66">
        <f aca="true" t="shared" si="27" ref="E66:M66">E67</f>
        <v>750</v>
      </c>
      <c r="F66" s="66">
        <f t="shared" si="27"/>
        <v>0</v>
      </c>
      <c r="G66" s="66">
        <f t="shared" si="27"/>
        <v>0</v>
      </c>
      <c r="H66" s="66">
        <f t="shared" si="27"/>
        <v>0</v>
      </c>
      <c r="I66" s="66">
        <f t="shared" si="27"/>
        <v>0</v>
      </c>
      <c r="J66" s="66">
        <f t="shared" si="27"/>
        <v>0</v>
      </c>
      <c r="K66" s="66">
        <f t="shared" si="27"/>
        <v>0</v>
      </c>
      <c r="L66" s="66">
        <f t="shared" si="27"/>
        <v>0</v>
      </c>
      <c r="M66" s="66">
        <f t="shared" si="27"/>
        <v>0</v>
      </c>
    </row>
    <row r="67" spans="1:13" ht="12.75">
      <c r="A67" s="74">
        <v>3431</v>
      </c>
      <c r="B67" s="61">
        <v>436</v>
      </c>
      <c r="C67" s="62" t="s">
        <v>86</v>
      </c>
      <c r="D67" s="72">
        <f t="shared" si="14"/>
        <v>750</v>
      </c>
      <c r="E67" s="66">
        <f aca="true" t="shared" si="28" ref="E67:M67">SUM(E68:E68)</f>
        <v>750</v>
      </c>
      <c r="F67" s="66">
        <f t="shared" si="28"/>
        <v>0</v>
      </c>
      <c r="G67" s="66">
        <f t="shared" si="28"/>
        <v>0</v>
      </c>
      <c r="H67" s="66">
        <f t="shared" si="28"/>
        <v>0</v>
      </c>
      <c r="I67" s="66">
        <f t="shared" si="28"/>
        <v>0</v>
      </c>
      <c r="J67" s="66">
        <f t="shared" si="28"/>
        <v>0</v>
      </c>
      <c r="K67" s="66">
        <f t="shared" si="28"/>
        <v>0</v>
      </c>
      <c r="L67" s="66">
        <f t="shared" si="28"/>
        <v>0</v>
      </c>
      <c r="M67" s="66">
        <f t="shared" si="28"/>
        <v>0</v>
      </c>
    </row>
    <row r="68" spans="1:13" ht="12.75">
      <c r="A68" s="70">
        <v>34312</v>
      </c>
      <c r="B68" s="61"/>
      <c r="C68" s="62" t="s">
        <v>87</v>
      </c>
      <c r="D68" s="46">
        <f t="shared" si="14"/>
        <v>750</v>
      </c>
      <c r="E68" s="63">
        <v>750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</row>
    <row r="69" spans="1:13" ht="12.75">
      <c r="A69" s="70"/>
      <c r="B69" s="61"/>
      <c r="C69" s="62"/>
      <c r="D69" s="63"/>
      <c r="E69" s="45"/>
      <c r="F69" s="45"/>
      <c r="G69" s="45"/>
      <c r="H69" s="45"/>
      <c r="I69" s="45"/>
      <c r="J69" s="45"/>
      <c r="K69" s="45"/>
      <c r="L69" s="45"/>
      <c r="M69" s="45"/>
    </row>
    <row r="70" spans="1:13" ht="25.5">
      <c r="A70" s="58" t="s">
        <v>142</v>
      </c>
      <c r="B70" s="59"/>
      <c r="C70" s="57" t="s">
        <v>43</v>
      </c>
      <c r="D70" s="79">
        <f>SUM(D71)</f>
        <v>890345</v>
      </c>
      <c r="E70" s="79">
        <f aca="true" t="shared" si="29" ref="E70:M70">SUM(E71)</f>
        <v>890345</v>
      </c>
      <c r="F70" s="79">
        <f t="shared" si="29"/>
        <v>0</v>
      </c>
      <c r="G70" s="79">
        <f t="shared" si="29"/>
        <v>0</v>
      </c>
      <c r="H70" s="79">
        <f t="shared" si="29"/>
        <v>0</v>
      </c>
      <c r="I70" s="79">
        <f t="shared" si="29"/>
        <v>0</v>
      </c>
      <c r="J70" s="79">
        <f t="shared" si="29"/>
        <v>0</v>
      </c>
      <c r="K70" s="79">
        <f t="shared" si="29"/>
        <v>0</v>
      </c>
      <c r="L70" s="79">
        <f t="shared" si="29"/>
        <v>890345</v>
      </c>
      <c r="M70" s="79">
        <f t="shared" si="29"/>
        <v>890345</v>
      </c>
    </row>
    <row r="71" spans="1:13" ht="12.75">
      <c r="A71" s="75">
        <v>3</v>
      </c>
      <c r="B71" s="76"/>
      <c r="C71" s="77" t="s">
        <v>31</v>
      </c>
      <c r="D71" s="72">
        <f aca="true" t="shared" si="30" ref="D71:D89">SUM(E71:K71)</f>
        <v>890345</v>
      </c>
      <c r="E71" s="72">
        <f aca="true" t="shared" si="31" ref="E71:M71">SUM(E72)</f>
        <v>890345</v>
      </c>
      <c r="F71" s="72">
        <f t="shared" si="31"/>
        <v>0</v>
      </c>
      <c r="G71" s="72">
        <f t="shared" si="31"/>
        <v>0</v>
      </c>
      <c r="H71" s="72">
        <f t="shared" si="31"/>
        <v>0</v>
      </c>
      <c r="I71" s="72">
        <f t="shared" si="31"/>
        <v>0</v>
      </c>
      <c r="J71" s="72">
        <f t="shared" si="31"/>
        <v>0</v>
      </c>
      <c r="K71" s="72">
        <f t="shared" si="31"/>
        <v>0</v>
      </c>
      <c r="L71" s="72">
        <f t="shared" si="31"/>
        <v>890345</v>
      </c>
      <c r="M71" s="72">
        <f t="shared" si="31"/>
        <v>890345</v>
      </c>
    </row>
    <row r="72" spans="1:13" ht="12.75">
      <c r="A72" s="75">
        <v>32</v>
      </c>
      <c r="B72" s="76"/>
      <c r="C72" s="77" t="s">
        <v>17</v>
      </c>
      <c r="D72" s="72">
        <f t="shared" si="30"/>
        <v>890345</v>
      </c>
      <c r="E72" s="72">
        <f>E73+E80</f>
        <v>890345</v>
      </c>
      <c r="F72" s="72">
        <f aca="true" t="shared" si="32" ref="F72:K72">F73+F80</f>
        <v>0</v>
      </c>
      <c r="G72" s="72">
        <f t="shared" si="32"/>
        <v>0</v>
      </c>
      <c r="H72" s="72">
        <f t="shared" si="32"/>
        <v>0</v>
      </c>
      <c r="I72" s="72">
        <f t="shared" si="32"/>
        <v>0</v>
      </c>
      <c r="J72" s="72">
        <f t="shared" si="32"/>
        <v>0</v>
      </c>
      <c r="K72" s="72">
        <f t="shared" si="32"/>
        <v>0</v>
      </c>
      <c r="L72" s="72">
        <v>890345</v>
      </c>
      <c r="M72" s="72">
        <v>890345</v>
      </c>
    </row>
    <row r="73" spans="1:13" ht="12.75">
      <c r="A73" s="75">
        <v>322</v>
      </c>
      <c r="B73" s="44"/>
      <c r="C73" s="43" t="s">
        <v>19</v>
      </c>
      <c r="D73" s="72">
        <f t="shared" si="30"/>
        <v>377000</v>
      </c>
      <c r="E73" s="72">
        <f>E74+E76</f>
        <v>377000</v>
      </c>
      <c r="F73" s="72">
        <f aca="true" t="shared" si="33" ref="F73:M73">F74+F76</f>
        <v>0</v>
      </c>
      <c r="G73" s="72">
        <f t="shared" si="33"/>
        <v>0</v>
      </c>
      <c r="H73" s="72">
        <f t="shared" si="33"/>
        <v>0</v>
      </c>
      <c r="I73" s="72">
        <f t="shared" si="33"/>
        <v>0</v>
      </c>
      <c r="J73" s="72">
        <f t="shared" si="33"/>
        <v>0</v>
      </c>
      <c r="K73" s="72">
        <f t="shared" si="33"/>
        <v>0</v>
      </c>
      <c r="L73" s="72">
        <f t="shared" si="33"/>
        <v>0</v>
      </c>
      <c r="M73" s="72">
        <f t="shared" si="33"/>
        <v>0</v>
      </c>
    </row>
    <row r="74" spans="1:13" ht="12.75">
      <c r="A74" s="74">
        <v>3221</v>
      </c>
      <c r="B74" s="61">
        <v>439</v>
      </c>
      <c r="C74" s="62" t="s">
        <v>52</v>
      </c>
      <c r="D74" s="72">
        <f t="shared" si="30"/>
        <v>12000</v>
      </c>
      <c r="E74" s="66">
        <f aca="true" t="shared" si="34" ref="E74:M74">SUM(E75:E75)</f>
        <v>12000</v>
      </c>
      <c r="F74" s="66">
        <f t="shared" si="34"/>
        <v>0</v>
      </c>
      <c r="G74" s="66">
        <f t="shared" si="34"/>
        <v>0</v>
      </c>
      <c r="H74" s="66">
        <f t="shared" si="34"/>
        <v>0</v>
      </c>
      <c r="I74" s="66">
        <f t="shared" si="34"/>
        <v>0</v>
      </c>
      <c r="J74" s="66">
        <f t="shared" si="34"/>
        <v>0</v>
      </c>
      <c r="K74" s="66">
        <f t="shared" si="34"/>
        <v>0</v>
      </c>
      <c r="L74" s="66">
        <f t="shared" si="34"/>
        <v>0</v>
      </c>
      <c r="M74" s="66">
        <f t="shared" si="34"/>
        <v>0</v>
      </c>
    </row>
    <row r="75" spans="1:13" s="3" customFormat="1" ht="25.5">
      <c r="A75" s="70">
        <v>32212</v>
      </c>
      <c r="B75" s="61"/>
      <c r="C75" s="105" t="s">
        <v>54</v>
      </c>
      <c r="D75" s="46">
        <f t="shared" si="30"/>
        <v>12000</v>
      </c>
      <c r="E75" s="63">
        <v>12000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</row>
    <row r="76" spans="1:13" ht="12.75">
      <c r="A76" s="74">
        <v>3223</v>
      </c>
      <c r="B76" s="61">
        <v>440</v>
      </c>
      <c r="C76" s="62" t="s">
        <v>37</v>
      </c>
      <c r="D76" s="72">
        <f t="shared" si="30"/>
        <v>365000</v>
      </c>
      <c r="E76" s="66">
        <f aca="true" t="shared" si="35" ref="E76:K76">SUM(E77:E79)</f>
        <v>365000</v>
      </c>
      <c r="F76" s="66">
        <f t="shared" si="35"/>
        <v>0</v>
      </c>
      <c r="G76" s="66">
        <f t="shared" si="35"/>
        <v>0</v>
      </c>
      <c r="H76" s="66">
        <f t="shared" si="35"/>
        <v>0</v>
      </c>
      <c r="I76" s="66">
        <f t="shared" si="35"/>
        <v>0</v>
      </c>
      <c r="J76" s="66">
        <f t="shared" si="35"/>
        <v>0</v>
      </c>
      <c r="K76" s="66">
        <f t="shared" si="35"/>
        <v>0</v>
      </c>
      <c r="L76" s="66">
        <f>SUM(L77:L79)</f>
        <v>0</v>
      </c>
      <c r="M76" s="66">
        <f>SUM(M77:M79)</f>
        <v>0</v>
      </c>
    </row>
    <row r="77" spans="1:13" ht="12.75">
      <c r="A77" s="70">
        <v>32231</v>
      </c>
      <c r="B77" s="61"/>
      <c r="C77" s="62" t="s">
        <v>58</v>
      </c>
      <c r="D77" s="46">
        <f t="shared" si="30"/>
        <v>95000</v>
      </c>
      <c r="E77" s="63">
        <v>95000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</row>
    <row r="78" spans="1:13" ht="12.75">
      <c r="A78" s="70">
        <v>32233</v>
      </c>
      <c r="B78" s="61"/>
      <c r="C78" s="62" t="s">
        <v>59</v>
      </c>
      <c r="D78" s="46">
        <f t="shared" si="30"/>
        <v>265000</v>
      </c>
      <c r="E78" s="63">
        <v>265000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</row>
    <row r="79" spans="1:13" ht="12.75">
      <c r="A79" s="70">
        <v>32234</v>
      </c>
      <c r="B79" s="61"/>
      <c r="C79" s="62" t="s">
        <v>60</v>
      </c>
      <c r="D79" s="46">
        <f t="shared" si="30"/>
        <v>5000</v>
      </c>
      <c r="E79" s="63">
        <v>5000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</row>
    <row r="80" spans="1:13" ht="12.75">
      <c r="A80" s="74">
        <v>323</v>
      </c>
      <c r="B80" s="61"/>
      <c r="C80" s="62" t="s">
        <v>20</v>
      </c>
      <c r="D80" s="72">
        <f t="shared" si="30"/>
        <v>513345</v>
      </c>
      <c r="E80" s="73">
        <f>E81+E83+E86+E88</f>
        <v>513345</v>
      </c>
      <c r="F80" s="73">
        <f aca="true" t="shared" si="36" ref="F80:M80">F81+F83+F86+F88</f>
        <v>0</v>
      </c>
      <c r="G80" s="73">
        <f t="shared" si="36"/>
        <v>0</v>
      </c>
      <c r="H80" s="73">
        <f t="shared" si="36"/>
        <v>0</v>
      </c>
      <c r="I80" s="73">
        <f t="shared" si="36"/>
        <v>0</v>
      </c>
      <c r="J80" s="73">
        <f t="shared" si="36"/>
        <v>0</v>
      </c>
      <c r="K80" s="73">
        <f t="shared" si="36"/>
        <v>0</v>
      </c>
      <c r="L80" s="73">
        <f t="shared" si="36"/>
        <v>0</v>
      </c>
      <c r="M80" s="73">
        <f t="shared" si="36"/>
        <v>0</v>
      </c>
    </row>
    <row r="81" spans="1:13" ht="12.75">
      <c r="A81" s="74">
        <v>3231</v>
      </c>
      <c r="B81" s="61">
        <v>442</v>
      </c>
      <c r="C81" s="62" t="s">
        <v>66</v>
      </c>
      <c r="D81" s="72">
        <f t="shared" si="30"/>
        <v>339853</v>
      </c>
      <c r="E81" s="66">
        <f aca="true" t="shared" si="37" ref="E81:M81">SUM(E82:E82)</f>
        <v>339853</v>
      </c>
      <c r="F81" s="66">
        <f t="shared" si="37"/>
        <v>0</v>
      </c>
      <c r="G81" s="66">
        <f t="shared" si="37"/>
        <v>0</v>
      </c>
      <c r="H81" s="66">
        <f t="shared" si="37"/>
        <v>0</v>
      </c>
      <c r="I81" s="66">
        <f t="shared" si="37"/>
        <v>0</v>
      </c>
      <c r="J81" s="66">
        <f t="shared" si="37"/>
        <v>0</v>
      </c>
      <c r="K81" s="66">
        <f t="shared" si="37"/>
        <v>0</v>
      </c>
      <c r="L81" s="66">
        <f t="shared" si="37"/>
        <v>0</v>
      </c>
      <c r="M81" s="66">
        <f t="shared" si="37"/>
        <v>0</v>
      </c>
    </row>
    <row r="82" spans="1:13" ht="12.75">
      <c r="A82" s="70">
        <v>32319</v>
      </c>
      <c r="B82" s="61"/>
      <c r="C82" s="62" t="s">
        <v>88</v>
      </c>
      <c r="D82" s="46">
        <f t="shared" si="30"/>
        <v>339853</v>
      </c>
      <c r="E82" s="63">
        <v>339853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</row>
    <row r="83" spans="1:13" ht="12.75">
      <c r="A83" s="74">
        <v>3232</v>
      </c>
      <c r="B83" s="61">
        <v>443</v>
      </c>
      <c r="C83" s="62" t="s">
        <v>32</v>
      </c>
      <c r="D83" s="72">
        <f t="shared" si="30"/>
        <v>100000</v>
      </c>
      <c r="E83" s="66">
        <f aca="true" t="shared" si="38" ref="E83:M83">SUM(E84:E85)</f>
        <v>100000</v>
      </c>
      <c r="F83" s="66">
        <f t="shared" si="38"/>
        <v>0</v>
      </c>
      <c r="G83" s="66">
        <f t="shared" si="38"/>
        <v>0</v>
      </c>
      <c r="H83" s="66">
        <f t="shared" si="38"/>
        <v>0</v>
      </c>
      <c r="I83" s="66">
        <f t="shared" si="38"/>
        <v>0</v>
      </c>
      <c r="J83" s="66">
        <f t="shared" si="38"/>
        <v>0</v>
      </c>
      <c r="K83" s="66">
        <f t="shared" si="38"/>
        <v>0</v>
      </c>
      <c r="L83" s="66">
        <f t="shared" si="38"/>
        <v>0</v>
      </c>
      <c r="M83" s="66">
        <f t="shared" si="38"/>
        <v>0</v>
      </c>
    </row>
    <row r="84" spans="1:13" ht="12.75">
      <c r="A84" s="70">
        <v>32321</v>
      </c>
      <c r="B84" s="61"/>
      <c r="C84" s="62" t="s">
        <v>71</v>
      </c>
      <c r="D84" s="46">
        <f t="shared" si="30"/>
        <v>50000</v>
      </c>
      <c r="E84" s="63">
        <v>50000</v>
      </c>
      <c r="F84" s="46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</row>
    <row r="85" spans="1:13" ht="12.75">
      <c r="A85" s="71">
        <v>32322</v>
      </c>
      <c r="B85" s="67"/>
      <c r="C85" s="68" t="s">
        <v>72</v>
      </c>
      <c r="D85" s="46">
        <f t="shared" si="30"/>
        <v>50000</v>
      </c>
      <c r="E85" s="69">
        <v>50000</v>
      </c>
      <c r="F85" s="46">
        <v>0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</row>
    <row r="86" spans="1:13" ht="12.75">
      <c r="A86" s="74">
        <v>3234</v>
      </c>
      <c r="B86" s="61">
        <v>444</v>
      </c>
      <c r="C86" s="62" t="s">
        <v>39</v>
      </c>
      <c r="D86" s="72">
        <f t="shared" si="30"/>
        <v>52000</v>
      </c>
      <c r="E86" s="66">
        <f aca="true" t="shared" si="39" ref="E86:M86">SUM(E87:E87)</f>
        <v>52000</v>
      </c>
      <c r="F86" s="66">
        <f t="shared" si="39"/>
        <v>0</v>
      </c>
      <c r="G86" s="66">
        <f t="shared" si="39"/>
        <v>0</v>
      </c>
      <c r="H86" s="66">
        <f t="shared" si="39"/>
        <v>0</v>
      </c>
      <c r="I86" s="66">
        <f t="shared" si="39"/>
        <v>0</v>
      </c>
      <c r="J86" s="66">
        <f t="shared" si="39"/>
        <v>0</v>
      </c>
      <c r="K86" s="66">
        <f t="shared" si="39"/>
        <v>0</v>
      </c>
      <c r="L86" s="66">
        <f t="shared" si="39"/>
        <v>0</v>
      </c>
      <c r="M86" s="66">
        <f t="shared" si="39"/>
        <v>0</v>
      </c>
    </row>
    <row r="87" spans="1:13" ht="12.75">
      <c r="A87" s="70">
        <v>32349</v>
      </c>
      <c r="B87" s="61"/>
      <c r="C87" s="62" t="s">
        <v>77</v>
      </c>
      <c r="D87" s="46">
        <f t="shared" si="30"/>
        <v>52000</v>
      </c>
      <c r="E87" s="63">
        <v>52000</v>
      </c>
      <c r="F87" s="46">
        <v>0</v>
      </c>
      <c r="G87" s="46">
        <v>0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</row>
    <row r="88" spans="1:13" ht="12.75">
      <c r="A88" s="78">
        <v>3236</v>
      </c>
      <c r="B88" s="67">
        <v>446</v>
      </c>
      <c r="C88" s="68" t="s">
        <v>78</v>
      </c>
      <c r="D88" s="72">
        <f t="shared" si="30"/>
        <v>21492</v>
      </c>
      <c r="E88" s="73">
        <f aca="true" t="shared" si="40" ref="E88:M88">SUM(E89:E89)</f>
        <v>21492</v>
      </c>
      <c r="F88" s="73">
        <f t="shared" si="40"/>
        <v>0</v>
      </c>
      <c r="G88" s="73">
        <f t="shared" si="40"/>
        <v>0</v>
      </c>
      <c r="H88" s="73">
        <f t="shared" si="40"/>
        <v>0</v>
      </c>
      <c r="I88" s="73">
        <f t="shared" si="40"/>
        <v>0</v>
      </c>
      <c r="J88" s="73">
        <f t="shared" si="40"/>
        <v>0</v>
      </c>
      <c r="K88" s="73">
        <f t="shared" si="40"/>
        <v>0</v>
      </c>
      <c r="L88" s="73">
        <f t="shared" si="40"/>
        <v>0</v>
      </c>
      <c r="M88" s="73">
        <f t="shared" si="40"/>
        <v>0</v>
      </c>
    </row>
    <row r="89" spans="1:13" ht="12.75">
      <c r="A89" s="71">
        <v>32361</v>
      </c>
      <c r="B89" s="67"/>
      <c r="C89" s="68" t="s">
        <v>79</v>
      </c>
      <c r="D89" s="46">
        <f t="shared" si="30"/>
        <v>21492</v>
      </c>
      <c r="E89" s="69">
        <v>21492</v>
      </c>
      <c r="F89" s="46">
        <v>0</v>
      </c>
      <c r="G89" s="46">
        <v>0</v>
      </c>
      <c r="H89" s="46">
        <v>0</v>
      </c>
      <c r="I89" s="46">
        <v>0</v>
      </c>
      <c r="J89" s="46">
        <v>0</v>
      </c>
      <c r="K89" s="46">
        <v>0</v>
      </c>
      <c r="L89" s="46">
        <v>0</v>
      </c>
      <c r="M89" s="46">
        <v>0</v>
      </c>
    </row>
    <row r="90" spans="1:13" ht="12.75">
      <c r="A90" s="42"/>
      <c r="B90" s="41"/>
      <c r="C90" s="43"/>
      <c r="D90" s="46"/>
      <c r="E90" s="45"/>
      <c r="F90" s="45"/>
      <c r="G90" s="45"/>
      <c r="H90" s="45"/>
      <c r="I90" s="45"/>
      <c r="J90" s="45"/>
      <c r="K90" s="45"/>
      <c r="L90" s="45"/>
      <c r="M90" s="45"/>
    </row>
    <row r="91" spans="1:13" ht="38.25">
      <c r="A91" s="53" t="s">
        <v>45</v>
      </c>
      <c r="B91" s="53"/>
      <c r="C91" s="54" t="s">
        <v>91</v>
      </c>
      <c r="D91" s="55">
        <f aca="true" t="shared" si="41" ref="D91:D98">SUM(E91:K91)</f>
        <v>57065</v>
      </c>
      <c r="E91" s="55">
        <f>SUM(E92+E98)</f>
        <v>57065</v>
      </c>
      <c r="F91" s="55">
        <f aca="true" t="shared" si="42" ref="F91:K91">SUM(F92+F98)</f>
        <v>0</v>
      </c>
      <c r="G91" s="55">
        <f t="shared" si="42"/>
        <v>0</v>
      </c>
      <c r="H91" s="55">
        <f t="shared" si="42"/>
        <v>0</v>
      </c>
      <c r="I91" s="55">
        <f t="shared" si="42"/>
        <v>0</v>
      </c>
      <c r="J91" s="55">
        <f t="shared" si="42"/>
        <v>0</v>
      </c>
      <c r="K91" s="55">
        <f t="shared" si="42"/>
        <v>0</v>
      </c>
      <c r="L91" s="55">
        <f>SUM(L92+L98)</f>
        <v>57065</v>
      </c>
      <c r="M91" s="55">
        <f>SUM(M92+M98)</f>
        <v>57065</v>
      </c>
    </row>
    <row r="92" spans="1:13" ht="38.25">
      <c r="A92" s="56" t="s">
        <v>164</v>
      </c>
      <c r="B92" s="56"/>
      <c r="C92" s="60" t="s">
        <v>165</v>
      </c>
      <c r="D92" s="79">
        <f t="shared" si="41"/>
        <v>1800</v>
      </c>
      <c r="E92" s="79">
        <f>SUM(E93)</f>
        <v>1800</v>
      </c>
      <c r="F92" s="79">
        <f aca="true" t="shared" si="43" ref="F92:M93">SUM(F93)</f>
        <v>0</v>
      </c>
      <c r="G92" s="79">
        <f t="shared" si="43"/>
        <v>0</v>
      </c>
      <c r="H92" s="79">
        <f t="shared" si="43"/>
        <v>0</v>
      </c>
      <c r="I92" s="79">
        <f t="shared" si="43"/>
        <v>0</v>
      </c>
      <c r="J92" s="79">
        <f t="shared" si="43"/>
        <v>0</v>
      </c>
      <c r="K92" s="79">
        <f t="shared" si="43"/>
        <v>0</v>
      </c>
      <c r="L92" s="79">
        <f t="shared" si="43"/>
        <v>1800</v>
      </c>
      <c r="M92" s="79">
        <f t="shared" si="43"/>
        <v>1800</v>
      </c>
    </row>
    <row r="93" spans="1:13" ht="12.75">
      <c r="A93" s="75">
        <v>4</v>
      </c>
      <c r="B93" s="76"/>
      <c r="C93" s="77" t="s">
        <v>23</v>
      </c>
      <c r="D93" s="72">
        <f t="shared" si="41"/>
        <v>1800</v>
      </c>
      <c r="E93" s="72">
        <f>SUM(E94)</f>
        <v>1800</v>
      </c>
      <c r="F93" s="72">
        <f t="shared" si="43"/>
        <v>0</v>
      </c>
      <c r="G93" s="72">
        <f t="shared" si="43"/>
        <v>0</v>
      </c>
      <c r="H93" s="72">
        <f t="shared" si="43"/>
        <v>0</v>
      </c>
      <c r="I93" s="72">
        <f t="shared" si="43"/>
        <v>0</v>
      </c>
      <c r="J93" s="72">
        <f t="shared" si="43"/>
        <v>0</v>
      </c>
      <c r="K93" s="72">
        <f t="shared" si="43"/>
        <v>0</v>
      </c>
      <c r="L93" s="72">
        <v>1800</v>
      </c>
      <c r="M93" s="72">
        <v>1800</v>
      </c>
    </row>
    <row r="94" spans="1:13" ht="25.5">
      <c r="A94" s="75">
        <v>42</v>
      </c>
      <c r="B94" s="76"/>
      <c r="C94" s="77" t="s">
        <v>29</v>
      </c>
      <c r="D94" s="72">
        <f t="shared" si="41"/>
        <v>1800</v>
      </c>
      <c r="E94" s="72">
        <f>SUM(E95)</f>
        <v>1800</v>
      </c>
      <c r="F94" s="72">
        <f aca="true" t="shared" si="44" ref="F94:M94">SUM(F95)</f>
        <v>0</v>
      </c>
      <c r="G94" s="72">
        <f t="shared" si="44"/>
        <v>0</v>
      </c>
      <c r="H94" s="72">
        <f t="shared" si="44"/>
        <v>0</v>
      </c>
      <c r="I94" s="72">
        <f t="shared" si="44"/>
        <v>0</v>
      </c>
      <c r="J94" s="72">
        <f t="shared" si="44"/>
        <v>0</v>
      </c>
      <c r="K94" s="72">
        <f t="shared" si="44"/>
        <v>0</v>
      </c>
      <c r="L94" s="72">
        <f t="shared" si="44"/>
        <v>0</v>
      </c>
      <c r="M94" s="72">
        <f t="shared" si="44"/>
        <v>0</v>
      </c>
    </row>
    <row r="95" spans="1:13" ht="25.5">
      <c r="A95" s="75">
        <v>424</v>
      </c>
      <c r="B95" s="41"/>
      <c r="C95" s="43" t="s">
        <v>24</v>
      </c>
      <c r="D95" s="72">
        <f t="shared" si="41"/>
        <v>1800</v>
      </c>
      <c r="E95" s="72">
        <f>SUM(E96)</f>
        <v>1800</v>
      </c>
      <c r="F95" s="72">
        <f aca="true" t="shared" si="45" ref="F95:M96">SUM(F96)</f>
        <v>0</v>
      </c>
      <c r="G95" s="72">
        <f t="shared" si="45"/>
        <v>0</v>
      </c>
      <c r="H95" s="72">
        <f t="shared" si="45"/>
        <v>0</v>
      </c>
      <c r="I95" s="72">
        <f t="shared" si="45"/>
        <v>0</v>
      </c>
      <c r="J95" s="72">
        <f t="shared" si="45"/>
        <v>0</v>
      </c>
      <c r="K95" s="72">
        <f t="shared" si="45"/>
        <v>0</v>
      </c>
      <c r="L95" s="72">
        <f t="shared" si="45"/>
        <v>0</v>
      </c>
      <c r="M95" s="72">
        <f t="shared" si="45"/>
        <v>0</v>
      </c>
    </row>
    <row r="96" spans="1:13" ht="12.75">
      <c r="A96" s="75">
        <v>4241</v>
      </c>
      <c r="B96" s="44"/>
      <c r="C96" s="43" t="s">
        <v>46</v>
      </c>
      <c r="D96" s="72">
        <f t="shared" si="41"/>
        <v>1800</v>
      </c>
      <c r="E96" s="72">
        <f>SUM(E97)</f>
        <v>1800</v>
      </c>
      <c r="F96" s="72">
        <f t="shared" si="45"/>
        <v>0</v>
      </c>
      <c r="G96" s="72">
        <f t="shared" si="45"/>
        <v>0</v>
      </c>
      <c r="H96" s="72">
        <f t="shared" si="45"/>
        <v>0</v>
      </c>
      <c r="I96" s="72">
        <f t="shared" si="45"/>
        <v>0</v>
      </c>
      <c r="J96" s="72">
        <f t="shared" si="45"/>
        <v>0</v>
      </c>
      <c r="K96" s="72">
        <f t="shared" si="45"/>
        <v>0</v>
      </c>
      <c r="L96" s="72">
        <f t="shared" si="45"/>
        <v>0</v>
      </c>
      <c r="M96" s="72">
        <f t="shared" si="45"/>
        <v>0</v>
      </c>
    </row>
    <row r="97" spans="1:13" ht="12.75">
      <c r="A97" s="42">
        <v>42411</v>
      </c>
      <c r="B97" s="41"/>
      <c r="C97" s="43" t="s">
        <v>90</v>
      </c>
      <c r="D97" s="46">
        <f t="shared" si="41"/>
        <v>1800</v>
      </c>
      <c r="E97" s="45">
        <v>1800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</row>
    <row r="98" spans="1:13" ht="12.75">
      <c r="A98" s="56" t="s">
        <v>167</v>
      </c>
      <c r="B98" s="56"/>
      <c r="C98" s="60" t="s">
        <v>183</v>
      </c>
      <c r="D98" s="79">
        <f t="shared" si="41"/>
        <v>55265</v>
      </c>
      <c r="E98" s="79">
        <f>SUM(E99)</f>
        <v>55265</v>
      </c>
      <c r="F98" s="79">
        <f aca="true" t="shared" si="46" ref="F98:K98">SUM(F99)</f>
        <v>0</v>
      </c>
      <c r="G98" s="79">
        <f t="shared" si="46"/>
        <v>0</v>
      </c>
      <c r="H98" s="79">
        <f t="shared" si="46"/>
        <v>0</v>
      </c>
      <c r="I98" s="79">
        <f t="shared" si="46"/>
        <v>0</v>
      </c>
      <c r="J98" s="79">
        <f t="shared" si="46"/>
        <v>0</v>
      </c>
      <c r="K98" s="79">
        <f t="shared" si="46"/>
        <v>0</v>
      </c>
      <c r="L98" s="79">
        <f>SUM(L99)</f>
        <v>55265</v>
      </c>
      <c r="M98" s="79">
        <f>SUM(M99)</f>
        <v>55265</v>
      </c>
    </row>
    <row r="99" spans="1:13" ht="12.75">
      <c r="A99" s="75">
        <v>3</v>
      </c>
      <c r="B99" s="76"/>
      <c r="C99" s="77" t="s">
        <v>31</v>
      </c>
      <c r="D99" s="72">
        <f aca="true" t="shared" si="47" ref="D99:D106">SUM(E99:K99)</f>
        <v>55265</v>
      </c>
      <c r="E99" s="72">
        <f>SUM(E100+E110)</f>
        <v>55265</v>
      </c>
      <c r="F99" s="72">
        <f aca="true" t="shared" si="48" ref="F99:K99">SUM(F100+F110)</f>
        <v>0</v>
      </c>
      <c r="G99" s="72">
        <f t="shared" si="48"/>
        <v>0</v>
      </c>
      <c r="H99" s="72">
        <f t="shared" si="48"/>
        <v>0</v>
      </c>
      <c r="I99" s="72">
        <f t="shared" si="48"/>
        <v>0</v>
      </c>
      <c r="J99" s="72">
        <f t="shared" si="48"/>
        <v>0</v>
      </c>
      <c r="K99" s="72">
        <f t="shared" si="48"/>
        <v>0</v>
      </c>
      <c r="L99" s="72">
        <f>SUM(L100+L110)</f>
        <v>55265</v>
      </c>
      <c r="M99" s="72">
        <f>SUM(M100+M110)</f>
        <v>55265</v>
      </c>
    </row>
    <row r="100" spans="1:13" ht="12.75">
      <c r="A100" s="75">
        <v>31</v>
      </c>
      <c r="B100" s="76"/>
      <c r="C100" s="77" t="s">
        <v>147</v>
      </c>
      <c r="D100" s="72">
        <f t="shared" si="47"/>
        <v>48175</v>
      </c>
      <c r="E100" s="72">
        <f>SUM(E101+E104)</f>
        <v>48175</v>
      </c>
      <c r="F100" s="72">
        <f aca="true" t="shared" si="49" ref="F100:K100">SUM(F101+F104)</f>
        <v>0</v>
      </c>
      <c r="G100" s="72">
        <f t="shared" si="49"/>
        <v>0</v>
      </c>
      <c r="H100" s="72">
        <f t="shared" si="49"/>
        <v>0</v>
      </c>
      <c r="I100" s="72">
        <f t="shared" si="49"/>
        <v>0</v>
      </c>
      <c r="J100" s="72">
        <f t="shared" si="49"/>
        <v>0</v>
      </c>
      <c r="K100" s="72">
        <f t="shared" si="49"/>
        <v>0</v>
      </c>
      <c r="L100" s="72">
        <v>48175</v>
      </c>
      <c r="M100" s="72">
        <v>48175</v>
      </c>
    </row>
    <row r="101" spans="1:13" ht="12.75">
      <c r="A101" s="75">
        <v>311</v>
      </c>
      <c r="B101" s="41"/>
      <c r="C101" s="43" t="s">
        <v>149</v>
      </c>
      <c r="D101" s="72">
        <f t="shared" si="47"/>
        <v>42500</v>
      </c>
      <c r="E101" s="72">
        <f>SUM(E102)</f>
        <v>42500</v>
      </c>
      <c r="F101" s="72">
        <f aca="true" t="shared" si="50" ref="F101:M102">SUM(F102)</f>
        <v>0</v>
      </c>
      <c r="G101" s="72">
        <f t="shared" si="50"/>
        <v>0</v>
      </c>
      <c r="H101" s="72">
        <f t="shared" si="50"/>
        <v>0</v>
      </c>
      <c r="I101" s="72">
        <f t="shared" si="50"/>
        <v>0</v>
      </c>
      <c r="J101" s="72">
        <f t="shared" si="50"/>
        <v>0</v>
      </c>
      <c r="K101" s="72">
        <f t="shared" si="50"/>
        <v>0</v>
      </c>
      <c r="L101" s="72">
        <f t="shared" si="50"/>
        <v>0</v>
      </c>
      <c r="M101" s="72">
        <f t="shared" si="50"/>
        <v>0</v>
      </c>
    </row>
    <row r="102" spans="1:13" ht="12.75">
      <c r="A102" s="75">
        <v>3111</v>
      </c>
      <c r="B102" s="44"/>
      <c r="C102" s="43" t="s">
        <v>148</v>
      </c>
      <c r="D102" s="72">
        <f t="shared" si="47"/>
        <v>42500</v>
      </c>
      <c r="E102" s="72">
        <f>SUM(E103)</f>
        <v>42500</v>
      </c>
      <c r="F102" s="72">
        <f t="shared" si="50"/>
        <v>0</v>
      </c>
      <c r="G102" s="72">
        <f t="shared" si="50"/>
        <v>0</v>
      </c>
      <c r="H102" s="72">
        <f t="shared" si="50"/>
        <v>0</v>
      </c>
      <c r="I102" s="72">
        <f t="shared" si="50"/>
        <v>0</v>
      </c>
      <c r="J102" s="72">
        <f t="shared" si="50"/>
        <v>0</v>
      </c>
      <c r="K102" s="72">
        <f t="shared" si="50"/>
        <v>0</v>
      </c>
      <c r="L102" s="72">
        <f t="shared" si="50"/>
        <v>0</v>
      </c>
      <c r="M102" s="72">
        <f t="shared" si="50"/>
        <v>0</v>
      </c>
    </row>
    <row r="103" spans="1:13" ht="12.75">
      <c r="A103" s="42">
        <v>31111</v>
      </c>
      <c r="B103" s="41"/>
      <c r="C103" s="43" t="s">
        <v>150</v>
      </c>
      <c r="D103" s="46">
        <f t="shared" si="47"/>
        <v>42500</v>
      </c>
      <c r="E103" s="45">
        <v>42500</v>
      </c>
      <c r="F103" s="45">
        <v>0</v>
      </c>
      <c r="G103" s="45">
        <v>0</v>
      </c>
      <c r="H103" s="45">
        <v>0</v>
      </c>
      <c r="I103" s="45">
        <v>0</v>
      </c>
      <c r="J103" s="45">
        <v>0</v>
      </c>
      <c r="K103" s="45">
        <v>0</v>
      </c>
      <c r="L103" s="45">
        <v>0</v>
      </c>
      <c r="M103" s="45">
        <v>0</v>
      </c>
    </row>
    <row r="104" spans="1:13" ht="12.75">
      <c r="A104" s="75">
        <v>313</v>
      </c>
      <c r="B104" s="41"/>
      <c r="C104" s="43" t="s">
        <v>151</v>
      </c>
      <c r="D104" s="72">
        <f t="shared" si="47"/>
        <v>5675</v>
      </c>
      <c r="E104" s="72">
        <f>SUM(E105+E108)</f>
        <v>5675</v>
      </c>
      <c r="F104" s="72">
        <f aca="true" t="shared" si="51" ref="F104:M104">SUM(F105)</f>
        <v>0</v>
      </c>
      <c r="G104" s="72">
        <f t="shared" si="51"/>
        <v>0</v>
      </c>
      <c r="H104" s="72">
        <f t="shared" si="51"/>
        <v>0</v>
      </c>
      <c r="I104" s="72">
        <f t="shared" si="51"/>
        <v>0</v>
      </c>
      <c r="J104" s="72">
        <f t="shared" si="51"/>
        <v>0</v>
      </c>
      <c r="K104" s="72">
        <f t="shared" si="51"/>
        <v>0</v>
      </c>
      <c r="L104" s="72">
        <f t="shared" si="51"/>
        <v>0</v>
      </c>
      <c r="M104" s="72">
        <f t="shared" si="51"/>
        <v>0</v>
      </c>
    </row>
    <row r="105" spans="1:13" ht="12.75">
      <c r="A105" s="75">
        <v>3132</v>
      </c>
      <c r="B105" s="44"/>
      <c r="C105" s="43" t="s">
        <v>152</v>
      </c>
      <c r="D105" s="72">
        <f t="shared" si="47"/>
        <v>5115</v>
      </c>
      <c r="E105" s="72">
        <f>SUM(E106+E107)</f>
        <v>5115</v>
      </c>
      <c r="F105" s="72">
        <f aca="true" t="shared" si="52" ref="F105:K105">SUM(F106+F107)</f>
        <v>0</v>
      </c>
      <c r="G105" s="72">
        <f t="shared" si="52"/>
        <v>0</v>
      </c>
      <c r="H105" s="72">
        <f t="shared" si="52"/>
        <v>0</v>
      </c>
      <c r="I105" s="72">
        <f t="shared" si="52"/>
        <v>0</v>
      </c>
      <c r="J105" s="72">
        <f t="shared" si="52"/>
        <v>0</v>
      </c>
      <c r="K105" s="72">
        <f t="shared" si="52"/>
        <v>0</v>
      </c>
      <c r="L105" s="72">
        <f>SUM(L106+L107)</f>
        <v>0</v>
      </c>
      <c r="M105" s="72">
        <f>SUM(M106+M107)</f>
        <v>0</v>
      </c>
    </row>
    <row r="106" spans="1:13" ht="12.75">
      <c r="A106" s="42">
        <v>31321</v>
      </c>
      <c r="B106" s="41"/>
      <c r="C106" s="43" t="s">
        <v>152</v>
      </c>
      <c r="D106" s="46">
        <f t="shared" si="47"/>
        <v>4950</v>
      </c>
      <c r="E106" s="45">
        <v>4950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0</v>
      </c>
      <c r="M106" s="45">
        <v>0</v>
      </c>
    </row>
    <row r="107" spans="1:13" ht="25.5">
      <c r="A107" s="42">
        <v>31322</v>
      </c>
      <c r="B107" s="41"/>
      <c r="C107" s="43" t="s">
        <v>153</v>
      </c>
      <c r="D107" s="46">
        <f aca="true" t="shared" si="53" ref="D107:D121">SUM(E107:K107)</f>
        <v>165</v>
      </c>
      <c r="E107" s="104">
        <v>165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0</v>
      </c>
      <c r="M107" s="104">
        <v>0</v>
      </c>
    </row>
    <row r="108" spans="1:13" ht="12.75">
      <c r="A108" s="75">
        <v>3133</v>
      </c>
      <c r="B108" s="44"/>
      <c r="C108" s="43" t="s">
        <v>159</v>
      </c>
      <c r="D108" s="72">
        <f t="shared" si="53"/>
        <v>560</v>
      </c>
      <c r="E108" s="72">
        <f>SUM(E109)</f>
        <v>560</v>
      </c>
      <c r="F108" s="72">
        <f aca="true" t="shared" si="54" ref="F108:M108">SUM(F109)</f>
        <v>0</v>
      </c>
      <c r="G108" s="72">
        <f t="shared" si="54"/>
        <v>0</v>
      </c>
      <c r="H108" s="72">
        <f t="shared" si="54"/>
        <v>0</v>
      </c>
      <c r="I108" s="72">
        <f t="shared" si="54"/>
        <v>0</v>
      </c>
      <c r="J108" s="72">
        <f t="shared" si="54"/>
        <v>0</v>
      </c>
      <c r="K108" s="72">
        <f t="shared" si="54"/>
        <v>0</v>
      </c>
      <c r="L108" s="72">
        <f t="shared" si="54"/>
        <v>0</v>
      </c>
      <c r="M108" s="72">
        <f t="shared" si="54"/>
        <v>0</v>
      </c>
    </row>
    <row r="109" spans="1:13" ht="12.75">
      <c r="A109" s="42">
        <v>31332</v>
      </c>
      <c r="B109" s="41"/>
      <c r="C109" s="43" t="s">
        <v>159</v>
      </c>
      <c r="D109" s="46">
        <f t="shared" si="53"/>
        <v>560</v>
      </c>
      <c r="E109" s="104">
        <v>560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</row>
    <row r="110" spans="1:13" ht="12.75">
      <c r="A110" s="75">
        <v>32</v>
      </c>
      <c r="B110" s="76"/>
      <c r="C110" s="77" t="s">
        <v>17</v>
      </c>
      <c r="D110" s="72">
        <f t="shared" si="53"/>
        <v>7090</v>
      </c>
      <c r="E110" s="72">
        <f>SUM(E111+E116+E119)</f>
        <v>7090</v>
      </c>
      <c r="F110" s="72">
        <f aca="true" t="shared" si="55" ref="F110:K110">SUM(F111+F116+F119)</f>
        <v>0</v>
      </c>
      <c r="G110" s="72">
        <f t="shared" si="55"/>
        <v>0</v>
      </c>
      <c r="H110" s="72">
        <f t="shared" si="55"/>
        <v>0</v>
      </c>
      <c r="I110" s="72">
        <f t="shared" si="55"/>
        <v>0</v>
      </c>
      <c r="J110" s="72">
        <f t="shared" si="55"/>
        <v>0</v>
      </c>
      <c r="K110" s="72">
        <f t="shared" si="55"/>
        <v>0</v>
      </c>
      <c r="L110" s="72">
        <v>7090</v>
      </c>
      <c r="M110" s="72">
        <v>7090</v>
      </c>
    </row>
    <row r="111" spans="1:13" ht="12.75">
      <c r="A111" s="75">
        <v>321</v>
      </c>
      <c r="B111" s="41"/>
      <c r="C111" s="43" t="s">
        <v>18</v>
      </c>
      <c r="D111" s="72">
        <f t="shared" si="53"/>
        <v>6770</v>
      </c>
      <c r="E111" s="72">
        <f>SUM(E112+E114)</f>
        <v>6770</v>
      </c>
      <c r="F111" s="72">
        <f aca="true" t="shared" si="56" ref="F111:K111">SUM(F112+F114)</f>
        <v>0</v>
      </c>
      <c r="G111" s="72">
        <f t="shared" si="56"/>
        <v>0</v>
      </c>
      <c r="H111" s="72">
        <f t="shared" si="56"/>
        <v>0</v>
      </c>
      <c r="I111" s="72">
        <f t="shared" si="56"/>
        <v>0</v>
      </c>
      <c r="J111" s="72">
        <f t="shared" si="56"/>
        <v>0</v>
      </c>
      <c r="K111" s="72">
        <f t="shared" si="56"/>
        <v>0</v>
      </c>
      <c r="L111" s="72">
        <f>SUM(L112+L114)</f>
        <v>0</v>
      </c>
      <c r="M111" s="72">
        <f>SUM(M112+M114)</f>
        <v>0</v>
      </c>
    </row>
    <row r="112" spans="1:13" ht="12.75">
      <c r="A112" s="75">
        <v>3211</v>
      </c>
      <c r="B112" s="44"/>
      <c r="C112" s="43" t="s">
        <v>35</v>
      </c>
      <c r="D112" s="72">
        <f t="shared" si="53"/>
        <v>170</v>
      </c>
      <c r="E112" s="72">
        <f>SUM(E113)</f>
        <v>170</v>
      </c>
      <c r="F112" s="72">
        <f aca="true" t="shared" si="57" ref="F112:M112">SUM(F113)</f>
        <v>0</v>
      </c>
      <c r="G112" s="72">
        <f t="shared" si="57"/>
        <v>0</v>
      </c>
      <c r="H112" s="72">
        <f t="shared" si="57"/>
        <v>0</v>
      </c>
      <c r="I112" s="72">
        <f t="shared" si="57"/>
        <v>0</v>
      </c>
      <c r="J112" s="72">
        <f t="shared" si="57"/>
        <v>0</v>
      </c>
      <c r="K112" s="72">
        <f t="shared" si="57"/>
        <v>0</v>
      </c>
      <c r="L112" s="72">
        <f t="shared" si="57"/>
        <v>0</v>
      </c>
      <c r="M112" s="72">
        <f t="shared" si="57"/>
        <v>0</v>
      </c>
    </row>
    <row r="113" spans="1:13" ht="12.75">
      <c r="A113" s="42">
        <v>32111</v>
      </c>
      <c r="B113" s="41"/>
      <c r="C113" s="43" t="s">
        <v>48</v>
      </c>
      <c r="D113" s="46">
        <f t="shared" si="53"/>
        <v>170</v>
      </c>
      <c r="E113" s="45">
        <v>170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5">
        <v>0</v>
      </c>
    </row>
    <row r="114" spans="1:13" ht="25.5">
      <c r="A114" s="75">
        <v>3212</v>
      </c>
      <c r="B114" s="41"/>
      <c r="C114" s="43" t="s">
        <v>154</v>
      </c>
      <c r="D114" s="72">
        <f t="shared" si="53"/>
        <v>6600</v>
      </c>
      <c r="E114" s="72">
        <f>SUM(E115)</f>
        <v>6600</v>
      </c>
      <c r="F114" s="72">
        <f aca="true" t="shared" si="58" ref="F114:M114">SUM(F115)</f>
        <v>0</v>
      </c>
      <c r="G114" s="72">
        <f t="shared" si="58"/>
        <v>0</v>
      </c>
      <c r="H114" s="72">
        <f t="shared" si="58"/>
        <v>0</v>
      </c>
      <c r="I114" s="72">
        <f t="shared" si="58"/>
        <v>0</v>
      </c>
      <c r="J114" s="72">
        <f t="shared" si="58"/>
        <v>0</v>
      </c>
      <c r="K114" s="72">
        <f t="shared" si="58"/>
        <v>0</v>
      </c>
      <c r="L114" s="72">
        <f t="shared" si="58"/>
        <v>0</v>
      </c>
      <c r="M114" s="72">
        <f t="shared" si="58"/>
        <v>0</v>
      </c>
    </row>
    <row r="115" spans="1:13" ht="12.75">
      <c r="A115" s="42">
        <v>32121</v>
      </c>
      <c r="B115" s="41"/>
      <c r="C115" s="43" t="s">
        <v>155</v>
      </c>
      <c r="D115" s="46">
        <f t="shared" si="53"/>
        <v>6600</v>
      </c>
      <c r="E115" s="45">
        <v>6600</v>
      </c>
      <c r="F115" s="45">
        <v>0</v>
      </c>
      <c r="G115" s="45">
        <v>0</v>
      </c>
      <c r="H115" s="45">
        <v>0</v>
      </c>
      <c r="I115" s="45">
        <v>0</v>
      </c>
      <c r="J115" s="45">
        <v>0</v>
      </c>
      <c r="K115" s="45">
        <v>0</v>
      </c>
      <c r="L115" s="45">
        <v>0</v>
      </c>
      <c r="M115" s="45">
        <v>0</v>
      </c>
    </row>
    <row r="116" spans="1:13" ht="12.75">
      <c r="A116" s="75">
        <v>323</v>
      </c>
      <c r="B116" s="44"/>
      <c r="C116" s="62" t="s">
        <v>20</v>
      </c>
      <c r="D116" s="72">
        <f>SUM(E116:K116)</f>
        <v>120</v>
      </c>
      <c r="E116" s="72">
        <f>SUM(E117)</f>
        <v>120</v>
      </c>
      <c r="F116" s="72">
        <f aca="true" t="shared" si="59" ref="F116:M116">SUM(F117)</f>
        <v>0</v>
      </c>
      <c r="G116" s="72">
        <f t="shared" si="59"/>
        <v>0</v>
      </c>
      <c r="H116" s="72">
        <f t="shared" si="59"/>
        <v>0</v>
      </c>
      <c r="I116" s="72">
        <f t="shared" si="59"/>
        <v>0</v>
      </c>
      <c r="J116" s="72">
        <f t="shared" si="59"/>
        <v>0</v>
      </c>
      <c r="K116" s="72">
        <f t="shared" si="59"/>
        <v>0</v>
      </c>
      <c r="L116" s="72">
        <f t="shared" si="59"/>
        <v>0</v>
      </c>
      <c r="M116" s="72">
        <f t="shared" si="59"/>
        <v>0</v>
      </c>
    </row>
    <row r="117" spans="1:13" ht="12.75">
      <c r="A117" s="75">
        <v>3236</v>
      </c>
      <c r="B117" s="44"/>
      <c r="C117" s="68" t="s">
        <v>78</v>
      </c>
      <c r="D117" s="72">
        <f>SUM(E117:K117)</f>
        <v>120</v>
      </c>
      <c r="E117" s="72">
        <f>SUM(E118)</f>
        <v>120</v>
      </c>
      <c r="F117" s="72">
        <f aca="true" t="shared" si="60" ref="F117:M117">SUM(F118)</f>
        <v>0</v>
      </c>
      <c r="G117" s="72">
        <f t="shared" si="60"/>
        <v>0</v>
      </c>
      <c r="H117" s="72">
        <f t="shared" si="60"/>
        <v>0</v>
      </c>
      <c r="I117" s="72">
        <f t="shared" si="60"/>
        <v>0</v>
      </c>
      <c r="J117" s="72">
        <f t="shared" si="60"/>
        <v>0</v>
      </c>
      <c r="K117" s="72">
        <f t="shared" si="60"/>
        <v>0</v>
      </c>
      <c r="L117" s="72">
        <f t="shared" si="60"/>
        <v>0</v>
      </c>
      <c r="M117" s="72">
        <f t="shared" si="60"/>
        <v>0</v>
      </c>
    </row>
    <row r="118" spans="1:13" ht="12.75">
      <c r="A118" s="42">
        <v>32361</v>
      </c>
      <c r="B118" s="41"/>
      <c r="C118" s="68" t="s">
        <v>79</v>
      </c>
      <c r="D118" s="46">
        <f>SUM(E118:K118)</f>
        <v>120</v>
      </c>
      <c r="E118" s="45">
        <v>120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</row>
    <row r="119" spans="1:13" ht="12.75">
      <c r="A119" s="75">
        <v>329</v>
      </c>
      <c r="B119" s="44"/>
      <c r="C119" s="43" t="s">
        <v>156</v>
      </c>
      <c r="D119" s="72">
        <f t="shared" si="53"/>
        <v>200</v>
      </c>
      <c r="E119" s="72">
        <f>SUM(E120)</f>
        <v>200</v>
      </c>
      <c r="F119" s="72">
        <f aca="true" t="shared" si="61" ref="F119:M119">SUM(F120)</f>
        <v>0</v>
      </c>
      <c r="G119" s="72">
        <f t="shared" si="61"/>
        <v>0</v>
      </c>
      <c r="H119" s="72">
        <f t="shared" si="61"/>
        <v>0</v>
      </c>
      <c r="I119" s="72">
        <f t="shared" si="61"/>
        <v>0</v>
      </c>
      <c r="J119" s="72">
        <f t="shared" si="61"/>
        <v>0</v>
      </c>
      <c r="K119" s="72">
        <f t="shared" si="61"/>
        <v>0</v>
      </c>
      <c r="L119" s="72">
        <f t="shared" si="61"/>
        <v>0</v>
      </c>
      <c r="M119" s="72">
        <f t="shared" si="61"/>
        <v>0</v>
      </c>
    </row>
    <row r="120" spans="1:13" ht="12.75">
      <c r="A120" s="75">
        <v>3293</v>
      </c>
      <c r="B120" s="44"/>
      <c r="C120" s="43" t="s">
        <v>120</v>
      </c>
      <c r="D120" s="72">
        <f t="shared" si="53"/>
        <v>200</v>
      </c>
      <c r="E120" s="72">
        <f>SUM(E121)</f>
        <v>200</v>
      </c>
      <c r="F120" s="72">
        <f aca="true" t="shared" si="62" ref="F120:M120">SUM(F121)</f>
        <v>0</v>
      </c>
      <c r="G120" s="72">
        <f t="shared" si="62"/>
        <v>0</v>
      </c>
      <c r="H120" s="72">
        <f t="shared" si="62"/>
        <v>0</v>
      </c>
      <c r="I120" s="72">
        <f t="shared" si="62"/>
        <v>0</v>
      </c>
      <c r="J120" s="72">
        <f t="shared" si="62"/>
        <v>0</v>
      </c>
      <c r="K120" s="72">
        <f t="shared" si="62"/>
        <v>0</v>
      </c>
      <c r="L120" s="72">
        <f t="shared" si="62"/>
        <v>0</v>
      </c>
      <c r="M120" s="72">
        <f t="shared" si="62"/>
        <v>0</v>
      </c>
    </row>
    <row r="121" spans="1:13" ht="12.75">
      <c r="A121" s="42">
        <v>32931</v>
      </c>
      <c r="B121" s="41"/>
      <c r="C121" s="43" t="s">
        <v>120</v>
      </c>
      <c r="D121" s="46">
        <f t="shared" si="53"/>
        <v>200</v>
      </c>
      <c r="E121" s="45">
        <v>200</v>
      </c>
      <c r="F121" s="45">
        <v>0</v>
      </c>
      <c r="G121" s="45">
        <v>0</v>
      </c>
      <c r="H121" s="45">
        <v>0</v>
      </c>
      <c r="I121" s="45">
        <v>0</v>
      </c>
      <c r="J121" s="45">
        <v>0</v>
      </c>
      <c r="K121" s="45">
        <v>0</v>
      </c>
      <c r="L121" s="45">
        <v>0</v>
      </c>
      <c r="M121" s="45">
        <v>0</v>
      </c>
    </row>
    <row r="122" spans="1:13" ht="13.5" thickBot="1">
      <c r="A122" s="106"/>
      <c r="B122" s="107"/>
      <c r="C122" s="108"/>
      <c r="D122" s="109"/>
      <c r="E122" s="110"/>
      <c r="F122" s="110"/>
      <c r="G122" s="110"/>
      <c r="H122" s="110"/>
      <c r="I122" s="110"/>
      <c r="J122" s="110"/>
      <c r="K122" s="110"/>
      <c r="L122" s="110"/>
      <c r="M122" s="110"/>
    </row>
    <row r="123" spans="1:13" ht="26.25" thickTop="1">
      <c r="A123" s="53" t="s">
        <v>131</v>
      </c>
      <c r="B123" s="53"/>
      <c r="C123" s="54" t="s">
        <v>132</v>
      </c>
      <c r="D123" s="55">
        <f>SUM(D124+D138+D153+D181+D187+D210+D226+D238+D251+D264)</f>
        <v>686905</v>
      </c>
      <c r="E123" s="55">
        <f>SUM(E124+E138+E153+E181+E187+E210+E226+E238+E251+E264)</f>
        <v>0</v>
      </c>
      <c r="F123" s="55">
        <f>SUM(F124+F138+F153+F181+F187+F210+F226+F238+F251+F264)</f>
        <v>116500</v>
      </c>
      <c r="G123" s="55">
        <f>SUM(G124+G138+G153+G181+G187+G210+G226+G238+G251+G264)</f>
        <v>387975</v>
      </c>
      <c r="H123" s="55">
        <f>SUM(H124+H138+H153+H181+H187+H210+H226+H238+H251+H264)</f>
        <v>174430</v>
      </c>
      <c r="I123" s="55">
        <f>SUM(I124+I138+I153+I181+I187+I210+I226+I238+I251+I264)</f>
        <v>5000</v>
      </c>
      <c r="J123" s="55">
        <f>SUM(J124+J138+J153+J181+J187+J210+J226+J238+J251+J264)</f>
        <v>3000</v>
      </c>
      <c r="K123" s="55">
        <f>SUM(K124+K138+K153+K181+K187+K210+K226+K238+K251+K264)</f>
        <v>0</v>
      </c>
      <c r="L123" s="55">
        <f>SUM(L124+L138+L153+L181+L187+L210+L226+L238+L251+L264)</f>
        <v>606130</v>
      </c>
      <c r="M123" s="55">
        <f>SUM(M124+M138+M153+M181+M187+M210+M226+M238+M251+M264)</f>
        <v>606130</v>
      </c>
    </row>
    <row r="124" spans="1:13" ht="14.25" customHeight="1">
      <c r="A124" s="56" t="s">
        <v>143</v>
      </c>
      <c r="B124" s="56"/>
      <c r="C124" s="60" t="s">
        <v>92</v>
      </c>
      <c r="D124" s="79">
        <f aca="true" t="shared" si="63" ref="D124:D136">SUM(E124:K124)</f>
        <v>6000</v>
      </c>
      <c r="E124" s="81">
        <f>SUM(E125)</f>
        <v>0</v>
      </c>
      <c r="F124" s="81">
        <f aca="true" t="shared" si="64" ref="F124:M124">SUM(F125)</f>
        <v>0</v>
      </c>
      <c r="G124" s="81">
        <f t="shared" si="64"/>
        <v>0</v>
      </c>
      <c r="H124" s="81">
        <f t="shared" si="64"/>
        <v>6000</v>
      </c>
      <c r="I124" s="81">
        <f t="shared" si="64"/>
        <v>0</v>
      </c>
      <c r="J124" s="81">
        <f t="shared" si="64"/>
        <v>0</v>
      </c>
      <c r="K124" s="81">
        <f t="shared" si="64"/>
        <v>0</v>
      </c>
      <c r="L124" s="81">
        <f t="shared" si="64"/>
        <v>4000</v>
      </c>
      <c r="M124" s="81">
        <f t="shared" si="64"/>
        <v>4000</v>
      </c>
    </row>
    <row r="125" spans="1:13" ht="12.75">
      <c r="A125" s="75">
        <v>3</v>
      </c>
      <c r="B125" s="76"/>
      <c r="C125" s="77" t="s">
        <v>31</v>
      </c>
      <c r="D125" s="72">
        <f t="shared" si="63"/>
        <v>6000</v>
      </c>
      <c r="E125" s="72">
        <f>SUM(E126)</f>
        <v>0</v>
      </c>
      <c r="F125" s="72">
        <f aca="true" t="shared" si="65" ref="F125:M125">SUM(F126)</f>
        <v>0</v>
      </c>
      <c r="G125" s="72">
        <f t="shared" si="65"/>
        <v>0</v>
      </c>
      <c r="H125" s="72">
        <f t="shared" si="65"/>
        <v>6000</v>
      </c>
      <c r="I125" s="72">
        <f t="shared" si="65"/>
        <v>0</v>
      </c>
      <c r="J125" s="72">
        <f t="shared" si="65"/>
        <v>0</v>
      </c>
      <c r="K125" s="72">
        <f t="shared" si="65"/>
        <v>0</v>
      </c>
      <c r="L125" s="72">
        <f t="shared" si="65"/>
        <v>4000</v>
      </c>
      <c r="M125" s="72">
        <f t="shared" si="65"/>
        <v>4000</v>
      </c>
    </row>
    <row r="126" spans="1:13" ht="12.75">
      <c r="A126" s="75">
        <v>32</v>
      </c>
      <c r="B126" s="76"/>
      <c r="C126" s="77" t="s">
        <v>17</v>
      </c>
      <c r="D126" s="72">
        <f t="shared" si="63"/>
        <v>6000</v>
      </c>
      <c r="E126" s="72">
        <f aca="true" t="shared" si="66" ref="E126:K126">E127+E134</f>
        <v>0</v>
      </c>
      <c r="F126" s="72">
        <f t="shared" si="66"/>
        <v>0</v>
      </c>
      <c r="G126" s="72">
        <f t="shared" si="66"/>
        <v>0</v>
      </c>
      <c r="H126" s="72">
        <f t="shared" si="66"/>
        <v>6000</v>
      </c>
      <c r="I126" s="72">
        <f t="shared" si="66"/>
        <v>0</v>
      </c>
      <c r="J126" s="72">
        <f t="shared" si="66"/>
        <v>0</v>
      </c>
      <c r="K126" s="72">
        <f t="shared" si="66"/>
        <v>0</v>
      </c>
      <c r="L126" s="72">
        <v>4000</v>
      </c>
      <c r="M126" s="72">
        <v>4000</v>
      </c>
    </row>
    <row r="127" spans="1:13" ht="12.75">
      <c r="A127" s="75">
        <v>321</v>
      </c>
      <c r="B127" s="41"/>
      <c r="C127" s="43" t="s">
        <v>18</v>
      </c>
      <c r="D127" s="72">
        <f t="shared" si="63"/>
        <v>5000</v>
      </c>
      <c r="E127" s="72">
        <f>E128+E132</f>
        <v>0</v>
      </c>
      <c r="F127" s="72">
        <f aca="true" t="shared" si="67" ref="F127:K127">F128+F132</f>
        <v>0</v>
      </c>
      <c r="G127" s="72">
        <f t="shared" si="67"/>
        <v>0</v>
      </c>
      <c r="H127" s="72">
        <f t="shared" si="67"/>
        <v>5000</v>
      </c>
      <c r="I127" s="72">
        <f t="shared" si="67"/>
        <v>0</v>
      </c>
      <c r="J127" s="72">
        <f t="shared" si="67"/>
        <v>0</v>
      </c>
      <c r="K127" s="72">
        <f t="shared" si="67"/>
        <v>0</v>
      </c>
      <c r="L127" s="72">
        <f>L128+L132</f>
        <v>0</v>
      </c>
      <c r="M127" s="72">
        <f>M128+M132</f>
        <v>0</v>
      </c>
    </row>
    <row r="128" spans="1:13" ht="12.75">
      <c r="A128" s="75">
        <v>3211</v>
      </c>
      <c r="B128" s="44"/>
      <c r="C128" s="43" t="s">
        <v>35</v>
      </c>
      <c r="D128" s="72">
        <f t="shared" si="63"/>
        <v>4000</v>
      </c>
      <c r="E128" s="72">
        <f>SUM(E129:E131)</f>
        <v>0</v>
      </c>
      <c r="F128" s="72">
        <f aca="true" t="shared" si="68" ref="F128:K128">SUM(F129:F131)</f>
        <v>0</v>
      </c>
      <c r="G128" s="72">
        <f t="shared" si="68"/>
        <v>0</v>
      </c>
      <c r="H128" s="72">
        <f t="shared" si="68"/>
        <v>4000</v>
      </c>
      <c r="I128" s="72">
        <f t="shared" si="68"/>
        <v>0</v>
      </c>
      <c r="J128" s="72">
        <f t="shared" si="68"/>
        <v>0</v>
      </c>
      <c r="K128" s="72">
        <f t="shared" si="68"/>
        <v>0</v>
      </c>
      <c r="L128" s="72">
        <f>SUM(L129:L131)</f>
        <v>0</v>
      </c>
      <c r="M128" s="72">
        <f>SUM(M129:M131)</f>
        <v>0</v>
      </c>
    </row>
    <row r="129" spans="1:13" ht="12.75">
      <c r="A129" s="42">
        <v>32111</v>
      </c>
      <c r="B129" s="44"/>
      <c r="C129" s="43" t="s">
        <v>48</v>
      </c>
      <c r="D129" s="46">
        <f t="shared" si="63"/>
        <v>1000</v>
      </c>
      <c r="E129" s="46">
        <v>0</v>
      </c>
      <c r="F129" s="46">
        <v>0</v>
      </c>
      <c r="G129" s="46">
        <v>0</v>
      </c>
      <c r="H129" s="46">
        <v>1000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</row>
    <row r="130" spans="1:13" ht="12.75">
      <c r="A130" s="42">
        <v>32113</v>
      </c>
      <c r="B130" s="44"/>
      <c r="C130" s="43" t="s">
        <v>49</v>
      </c>
      <c r="D130" s="46">
        <f t="shared" si="63"/>
        <v>2000</v>
      </c>
      <c r="E130" s="46">
        <v>0</v>
      </c>
      <c r="F130" s="46">
        <v>0</v>
      </c>
      <c r="G130" s="46">
        <v>0</v>
      </c>
      <c r="H130" s="46">
        <v>2000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</row>
    <row r="131" spans="1:13" ht="12.75">
      <c r="A131" s="42">
        <v>32115</v>
      </c>
      <c r="B131" s="44"/>
      <c r="C131" s="43" t="s">
        <v>50</v>
      </c>
      <c r="D131" s="46">
        <f t="shared" si="63"/>
        <v>1000</v>
      </c>
      <c r="E131" s="46">
        <v>0</v>
      </c>
      <c r="F131" s="46">
        <v>0</v>
      </c>
      <c r="G131" s="46">
        <v>0</v>
      </c>
      <c r="H131" s="46">
        <v>1000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</row>
    <row r="132" spans="1:13" ht="12.75">
      <c r="A132" s="75">
        <v>3213</v>
      </c>
      <c r="B132" s="44"/>
      <c r="C132" s="43" t="s">
        <v>36</v>
      </c>
      <c r="D132" s="72">
        <f>SUM(E132:K132)</f>
        <v>1000</v>
      </c>
      <c r="E132" s="72">
        <f aca="true" t="shared" si="69" ref="E132:M132">SUM(E133)</f>
        <v>0</v>
      </c>
      <c r="F132" s="72">
        <f t="shared" si="69"/>
        <v>0</v>
      </c>
      <c r="G132" s="72">
        <f t="shared" si="69"/>
        <v>0</v>
      </c>
      <c r="H132" s="72">
        <f t="shared" si="69"/>
        <v>1000</v>
      </c>
      <c r="I132" s="72">
        <f t="shared" si="69"/>
        <v>0</v>
      </c>
      <c r="J132" s="72">
        <f t="shared" si="69"/>
        <v>0</v>
      </c>
      <c r="K132" s="72">
        <f t="shared" si="69"/>
        <v>0</v>
      </c>
      <c r="L132" s="72">
        <f t="shared" si="69"/>
        <v>0</v>
      </c>
      <c r="M132" s="72">
        <f t="shared" si="69"/>
        <v>0</v>
      </c>
    </row>
    <row r="133" spans="1:13" ht="12.75">
      <c r="A133" s="42">
        <v>32131</v>
      </c>
      <c r="B133" s="44"/>
      <c r="C133" s="43" t="s">
        <v>51</v>
      </c>
      <c r="D133" s="46">
        <f>SUM(E133:K133)</f>
        <v>1000</v>
      </c>
      <c r="E133" s="46">
        <v>0</v>
      </c>
      <c r="F133" s="46">
        <v>0</v>
      </c>
      <c r="G133" s="46">
        <v>0</v>
      </c>
      <c r="H133" s="46">
        <v>1000</v>
      </c>
      <c r="I133" s="46">
        <v>0</v>
      </c>
      <c r="J133" s="46">
        <v>0</v>
      </c>
      <c r="K133" s="46">
        <v>0</v>
      </c>
      <c r="L133" s="46">
        <v>0</v>
      </c>
      <c r="M133" s="46">
        <v>0</v>
      </c>
    </row>
    <row r="134" spans="1:13" ht="12.75">
      <c r="A134" s="75">
        <v>322</v>
      </c>
      <c r="B134" s="44"/>
      <c r="C134" s="43" t="s">
        <v>19</v>
      </c>
      <c r="D134" s="72">
        <f t="shared" si="63"/>
        <v>1000</v>
      </c>
      <c r="E134" s="72">
        <f aca="true" t="shared" si="70" ref="E134:M134">E135</f>
        <v>0</v>
      </c>
      <c r="F134" s="72">
        <f t="shared" si="70"/>
        <v>0</v>
      </c>
      <c r="G134" s="72">
        <f t="shared" si="70"/>
        <v>0</v>
      </c>
      <c r="H134" s="72">
        <f t="shared" si="70"/>
        <v>1000</v>
      </c>
      <c r="I134" s="72">
        <f t="shared" si="70"/>
        <v>0</v>
      </c>
      <c r="J134" s="72">
        <f t="shared" si="70"/>
        <v>0</v>
      </c>
      <c r="K134" s="72">
        <f t="shared" si="70"/>
        <v>0</v>
      </c>
      <c r="L134" s="72">
        <f t="shared" si="70"/>
        <v>0</v>
      </c>
      <c r="M134" s="72">
        <f t="shared" si="70"/>
        <v>0</v>
      </c>
    </row>
    <row r="135" spans="1:13" ht="12.75">
      <c r="A135" s="74">
        <v>3222</v>
      </c>
      <c r="B135" s="61"/>
      <c r="C135" s="62" t="s">
        <v>44</v>
      </c>
      <c r="D135" s="72">
        <f t="shared" si="63"/>
        <v>1000</v>
      </c>
      <c r="E135" s="66">
        <f>SUM(E136)</f>
        <v>0</v>
      </c>
      <c r="F135" s="66">
        <f aca="true" t="shared" si="71" ref="F135:M135">SUM(F136)</f>
        <v>0</v>
      </c>
      <c r="G135" s="66">
        <f t="shared" si="71"/>
        <v>0</v>
      </c>
      <c r="H135" s="66">
        <f t="shared" si="71"/>
        <v>1000</v>
      </c>
      <c r="I135" s="66">
        <f t="shared" si="71"/>
        <v>0</v>
      </c>
      <c r="J135" s="66">
        <f t="shared" si="71"/>
        <v>0</v>
      </c>
      <c r="K135" s="66">
        <f t="shared" si="71"/>
        <v>0</v>
      </c>
      <c r="L135" s="66">
        <f t="shared" si="71"/>
        <v>0</v>
      </c>
      <c r="M135" s="66">
        <f t="shared" si="71"/>
        <v>0</v>
      </c>
    </row>
    <row r="136" spans="1:13" ht="12.75">
      <c r="A136" s="70">
        <v>32224</v>
      </c>
      <c r="B136" s="61"/>
      <c r="C136" s="62" t="s">
        <v>100</v>
      </c>
      <c r="D136" s="46">
        <f t="shared" si="63"/>
        <v>1000</v>
      </c>
      <c r="E136" s="63">
        <v>0</v>
      </c>
      <c r="F136" s="46">
        <v>0</v>
      </c>
      <c r="G136" s="46">
        <v>0</v>
      </c>
      <c r="H136" s="46">
        <v>1000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</row>
    <row r="137" spans="1:13" ht="12.75">
      <c r="A137" s="42"/>
      <c r="B137" s="41"/>
      <c r="C137" s="43"/>
      <c r="D137" s="46"/>
      <c r="E137" s="45"/>
      <c r="F137" s="45"/>
      <c r="G137" s="45"/>
      <c r="H137" s="45"/>
      <c r="I137" s="45"/>
      <c r="J137" s="45"/>
      <c r="K137" s="45"/>
      <c r="L137" s="45"/>
      <c r="M137" s="45"/>
    </row>
    <row r="138" spans="1:13" ht="12.75">
      <c r="A138" s="56" t="s">
        <v>144</v>
      </c>
      <c r="B138" s="56"/>
      <c r="C138" s="60" t="s">
        <v>93</v>
      </c>
      <c r="D138" s="79">
        <f aca="true" t="shared" si="72" ref="D138:D151">SUM(E138:K138)</f>
        <v>3000</v>
      </c>
      <c r="E138" s="79">
        <f>SUM(E139)</f>
        <v>0</v>
      </c>
      <c r="F138" s="79">
        <f aca="true" t="shared" si="73" ref="F138:M139">SUM(F139)</f>
        <v>0</v>
      </c>
      <c r="G138" s="79">
        <f t="shared" si="73"/>
        <v>0</v>
      </c>
      <c r="H138" s="79">
        <f t="shared" si="73"/>
        <v>3000</v>
      </c>
      <c r="I138" s="79">
        <f t="shared" si="73"/>
        <v>0</v>
      </c>
      <c r="J138" s="79">
        <f t="shared" si="73"/>
        <v>0</v>
      </c>
      <c r="K138" s="79">
        <f t="shared" si="73"/>
        <v>0</v>
      </c>
      <c r="L138" s="79">
        <f t="shared" si="73"/>
        <v>3000</v>
      </c>
      <c r="M138" s="79">
        <f t="shared" si="73"/>
        <v>3000</v>
      </c>
    </row>
    <row r="139" spans="1:13" ht="12.75">
      <c r="A139" s="75">
        <v>3</v>
      </c>
      <c r="B139" s="76"/>
      <c r="C139" s="77" t="s">
        <v>31</v>
      </c>
      <c r="D139" s="72">
        <f t="shared" si="72"/>
        <v>3000</v>
      </c>
      <c r="E139" s="72">
        <f>SUM(E140)</f>
        <v>0</v>
      </c>
      <c r="F139" s="72">
        <f t="shared" si="73"/>
        <v>0</v>
      </c>
      <c r="G139" s="72">
        <f t="shared" si="73"/>
        <v>0</v>
      </c>
      <c r="H139" s="72">
        <f t="shared" si="73"/>
        <v>3000</v>
      </c>
      <c r="I139" s="72">
        <f t="shared" si="73"/>
        <v>0</v>
      </c>
      <c r="J139" s="72">
        <f t="shared" si="73"/>
        <v>0</v>
      </c>
      <c r="K139" s="72">
        <f t="shared" si="73"/>
        <v>0</v>
      </c>
      <c r="L139" s="72">
        <f t="shared" si="73"/>
        <v>3000</v>
      </c>
      <c r="M139" s="72">
        <f t="shared" si="73"/>
        <v>3000</v>
      </c>
    </row>
    <row r="140" spans="1:13" ht="12.75">
      <c r="A140" s="75">
        <v>32</v>
      </c>
      <c r="B140" s="76"/>
      <c r="C140" s="77" t="s">
        <v>17</v>
      </c>
      <c r="D140" s="72">
        <f t="shared" si="72"/>
        <v>3000</v>
      </c>
      <c r="E140" s="72">
        <f aca="true" t="shared" si="74" ref="E140:K140">E141+E144+E149</f>
        <v>0</v>
      </c>
      <c r="F140" s="72">
        <f t="shared" si="74"/>
        <v>0</v>
      </c>
      <c r="G140" s="72">
        <f t="shared" si="74"/>
        <v>0</v>
      </c>
      <c r="H140" s="72">
        <f t="shared" si="74"/>
        <v>3000</v>
      </c>
      <c r="I140" s="72">
        <f t="shared" si="74"/>
        <v>0</v>
      </c>
      <c r="J140" s="72">
        <f t="shared" si="74"/>
        <v>0</v>
      </c>
      <c r="K140" s="72">
        <f t="shared" si="74"/>
        <v>0</v>
      </c>
      <c r="L140" s="72">
        <v>3000</v>
      </c>
      <c r="M140" s="72">
        <v>3000</v>
      </c>
    </row>
    <row r="141" spans="1:13" ht="12.75">
      <c r="A141" s="75">
        <v>321</v>
      </c>
      <c r="B141" s="41"/>
      <c r="C141" s="43" t="s">
        <v>18</v>
      </c>
      <c r="D141" s="72">
        <f t="shared" si="72"/>
        <v>300</v>
      </c>
      <c r="E141" s="72">
        <f>E142</f>
        <v>0</v>
      </c>
      <c r="F141" s="72">
        <f aca="true" t="shared" si="75" ref="F141:M141">F142</f>
        <v>0</v>
      </c>
      <c r="G141" s="72">
        <f t="shared" si="75"/>
        <v>0</v>
      </c>
      <c r="H141" s="72">
        <f t="shared" si="75"/>
        <v>300</v>
      </c>
      <c r="I141" s="72">
        <f t="shared" si="75"/>
        <v>0</v>
      </c>
      <c r="J141" s="72">
        <f t="shared" si="75"/>
        <v>0</v>
      </c>
      <c r="K141" s="72">
        <f t="shared" si="75"/>
        <v>0</v>
      </c>
      <c r="L141" s="72">
        <f t="shared" si="75"/>
        <v>0</v>
      </c>
      <c r="M141" s="72">
        <f t="shared" si="75"/>
        <v>0</v>
      </c>
    </row>
    <row r="142" spans="1:13" ht="12.75">
      <c r="A142" s="75">
        <v>3211</v>
      </c>
      <c r="B142" s="44"/>
      <c r="C142" s="43" t="s">
        <v>35</v>
      </c>
      <c r="D142" s="72">
        <f t="shared" si="72"/>
        <v>300</v>
      </c>
      <c r="E142" s="72">
        <f aca="true" t="shared" si="76" ref="E142:M142">SUM(E143:E143)</f>
        <v>0</v>
      </c>
      <c r="F142" s="72">
        <f t="shared" si="76"/>
        <v>0</v>
      </c>
      <c r="G142" s="72">
        <f t="shared" si="76"/>
        <v>0</v>
      </c>
      <c r="H142" s="72">
        <f t="shared" si="76"/>
        <v>300</v>
      </c>
      <c r="I142" s="72">
        <f t="shared" si="76"/>
        <v>0</v>
      </c>
      <c r="J142" s="72">
        <f t="shared" si="76"/>
        <v>0</v>
      </c>
      <c r="K142" s="72">
        <f t="shared" si="76"/>
        <v>0</v>
      </c>
      <c r="L142" s="72">
        <f t="shared" si="76"/>
        <v>0</v>
      </c>
      <c r="M142" s="72">
        <f t="shared" si="76"/>
        <v>0</v>
      </c>
    </row>
    <row r="143" spans="1:13" ht="12.75">
      <c r="A143" s="42">
        <v>32111</v>
      </c>
      <c r="B143" s="44"/>
      <c r="C143" s="43" t="s">
        <v>48</v>
      </c>
      <c r="D143" s="46">
        <f t="shared" si="72"/>
        <v>300</v>
      </c>
      <c r="E143" s="46">
        <v>0</v>
      </c>
      <c r="F143" s="46">
        <v>0</v>
      </c>
      <c r="G143" s="46">
        <v>0</v>
      </c>
      <c r="H143" s="46">
        <v>300</v>
      </c>
      <c r="I143" s="46">
        <v>0</v>
      </c>
      <c r="J143" s="46">
        <v>0</v>
      </c>
      <c r="K143" s="46">
        <v>0</v>
      </c>
      <c r="L143" s="46">
        <v>0</v>
      </c>
      <c r="M143" s="46">
        <v>0</v>
      </c>
    </row>
    <row r="144" spans="1:13" ht="12.75">
      <c r="A144" s="75">
        <v>322</v>
      </c>
      <c r="B144" s="44"/>
      <c r="C144" s="43" t="s">
        <v>19</v>
      </c>
      <c r="D144" s="72">
        <f t="shared" si="72"/>
        <v>1800</v>
      </c>
      <c r="E144" s="72">
        <f aca="true" t="shared" si="77" ref="E144:K144">SUM(E145+E147)</f>
        <v>0</v>
      </c>
      <c r="F144" s="72">
        <f t="shared" si="77"/>
        <v>0</v>
      </c>
      <c r="G144" s="72">
        <f t="shared" si="77"/>
        <v>0</v>
      </c>
      <c r="H144" s="72">
        <f t="shared" si="77"/>
        <v>1800</v>
      </c>
      <c r="I144" s="72">
        <f t="shared" si="77"/>
        <v>0</v>
      </c>
      <c r="J144" s="72">
        <f t="shared" si="77"/>
        <v>0</v>
      </c>
      <c r="K144" s="72">
        <f t="shared" si="77"/>
        <v>0</v>
      </c>
      <c r="L144" s="72">
        <f>SUM(L145+L147)</f>
        <v>0</v>
      </c>
      <c r="M144" s="72">
        <f>SUM(M145+M147)</f>
        <v>0</v>
      </c>
    </row>
    <row r="145" spans="1:13" ht="12.75">
      <c r="A145" s="75">
        <v>3221</v>
      </c>
      <c r="B145" s="44"/>
      <c r="C145" s="43" t="s">
        <v>102</v>
      </c>
      <c r="D145" s="72">
        <f t="shared" si="72"/>
        <v>1500</v>
      </c>
      <c r="E145" s="72">
        <f>SUM(E146)</f>
        <v>0</v>
      </c>
      <c r="F145" s="72">
        <f aca="true" t="shared" si="78" ref="F145:M145">SUM(F146)</f>
        <v>0</v>
      </c>
      <c r="G145" s="72">
        <f t="shared" si="78"/>
        <v>0</v>
      </c>
      <c r="H145" s="72">
        <f t="shared" si="78"/>
        <v>1500</v>
      </c>
      <c r="I145" s="72">
        <f t="shared" si="78"/>
        <v>0</v>
      </c>
      <c r="J145" s="72">
        <f t="shared" si="78"/>
        <v>0</v>
      </c>
      <c r="K145" s="72">
        <f t="shared" si="78"/>
        <v>0</v>
      </c>
      <c r="L145" s="72">
        <f t="shared" si="78"/>
        <v>0</v>
      </c>
      <c r="M145" s="72">
        <f t="shared" si="78"/>
        <v>0</v>
      </c>
    </row>
    <row r="146" spans="1:13" ht="12.75">
      <c r="A146" s="82">
        <v>32219</v>
      </c>
      <c r="B146" s="44"/>
      <c r="C146" s="43" t="s">
        <v>103</v>
      </c>
      <c r="D146" s="80">
        <f t="shared" si="72"/>
        <v>1500</v>
      </c>
      <c r="E146" s="80">
        <v>0</v>
      </c>
      <c r="F146" s="80">
        <v>0</v>
      </c>
      <c r="G146" s="80">
        <v>0</v>
      </c>
      <c r="H146" s="80">
        <v>1500</v>
      </c>
      <c r="I146" s="80">
        <v>0</v>
      </c>
      <c r="J146" s="80">
        <v>0</v>
      </c>
      <c r="K146" s="80">
        <v>0</v>
      </c>
      <c r="L146" s="80">
        <v>0</v>
      </c>
      <c r="M146" s="80">
        <v>0</v>
      </c>
    </row>
    <row r="147" spans="1:13" ht="12.75">
      <c r="A147" s="74">
        <v>3222</v>
      </c>
      <c r="B147" s="61"/>
      <c r="C147" s="62" t="s">
        <v>44</v>
      </c>
      <c r="D147" s="72">
        <f t="shared" si="72"/>
        <v>300</v>
      </c>
      <c r="E147" s="66">
        <f aca="true" t="shared" si="79" ref="E147:M147">SUM(E148)</f>
        <v>0</v>
      </c>
      <c r="F147" s="66">
        <f t="shared" si="79"/>
        <v>0</v>
      </c>
      <c r="G147" s="66">
        <f t="shared" si="79"/>
        <v>0</v>
      </c>
      <c r="H147" s="66">
        <f t="shared" si="79"/>
        <v>300</v>
      </c>
      <c r="I147" s="66">
        <f t="shared" si="79"/>
        <v>0</v>
      </c>
      <c r="J147" s="66">
        <f t="shared" si="79"/>
        <v>0</v>
      </c>
      <c r="K147" s="66">
        <f t="shared" si="79"/>
        <v>0</v>
      </c>
      <c r="L147" s="66">
        <f t="shared" si="79"/>
        <v>0</v>
      </c>
      <c r="M147" s="66">
        <f t="shared" si="79"/>
        <v>0</v>
      </c>
    </row>
    <row r="148" spans="1:13" ht="12.75">
      <c r="A148" s="70">
        <v>32224</v>
      </c>
      <c r="B148" s="61"/>
      <c r="C148" s="62" t="s">
        <v>100</v>
      </c>
      <c r="D148" s="46">
        <f t="shared" si="72"/>
        <v>300</v>
      </c>
      <c r="E148" s="63">
        <v>0</v>
      </c>
      <c r="F148" s="46">
        <v>0</v>
      </c>
      <c r="G148" s="46">
        <v>0</v>
      </c>
      <c r="H148" s="46">
        <v>300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</row>
    <row r="149" spans="1:13" ht="12.75">
      <c r="A149" s="74">
        <v>323</v>
      </c>
      <c r="B149" s="61"/>
      <c r="C149" s="62" t="s">
        <v>20</v>
      </c>
      <c r="D149" s="72">
        <f t="shared" si="72"/>
        <v>900</v>
      </c>
      <c r="E149" s="73">
        <f>E150</f>
        <v>0</v>
      </c>
      <c r="F149" s="73">
        <f aca="true" t="shared" si="80" ref="F149:M149">F150</f>
        <v>0</v>
      </c>
      <c r="G149" s="73">
        <f t="shared" si="80"/>
        <v>0</v>
      </c>
      <c r="H149" s="73">
        <f t="shared" si="80"/>
        <v>900</v>
      </c>
      <c r="I149" s="73">
        <f t="shared" si="80"/>
        <v>0</v>
      </c>
      <c r="J149" s="73">
        <f t="shared" si="80"/>
        <v>0</v>
      </c>
      <c r="K149" s="73">
        <f t="shared" si="80"/>
        <v>0</v>
      </c>
      <c r="L149" s="73">
        <f t="shared" si="80"/>
        <v>0</v>
      </c>
      <c r="M149" s="73">
        <f t="shared" si="80"/>
        <v>0</v>
      </c>
    </row>
    <row r="150" spans="1:13" ht="12.75">
      <c r="A150" s="74">
        <v>3231</v>
      </c>
      <c r="B150" s="61"/>
      <c r="C150" s="62" t="s">
        <v>38</v>
      </c>
      <c r="D150" s="72">
        <f t="shared" si="72"/>
        <v>900</v>
      </c>
      <c r="E150" s="66">
        <f>SUM(E151)</f>
        <v>0</v>
      </c>
      <c r="F150" s="66">
        <f aca="true" t="shared" si="81" ref="F150:M150">SUM(F151)</f>
        <v>0</v>
      </c>
      <c r="G150" s="66">
        <f t="shared" si="81"/>
        <v>0</v>
      </c>
      <c r="H150" s="66">
        <f t="shared" si="81"/>
        <v>900</v>
      </c>
      <c r="I150" s="66">
        <f t="shared" si="81"/>
        <v>0</v>
      </c>
      <c r="J150" s="66">
        <f t="shared" si="81"/>
        <v>0</v>
      </c>
      <c r="K150" s="66">
        <f t="shared" si="81"/>
        <v>0</v>
      </c>
      <c r="L150" s="66">
        <f t="shared" si="81"/>
        <v>0</v>
      </c>
      <c r="M150" s="66">
        <f t="shared" si="81"/>
        <v>0</v>
      </c>
    </row>
    <row r="151" spans="1:13" ht="12.75">
      <c r="A151" s="70">
        <v>32319</v>
      </c>
      <c r="B151" s="61"/>
      <c r="C151" s="62" t="s">
        <v>101</v>
      </c>
      <c r="D151" s="80">
        <f t="shared" si="72"/>
        <v>900</v>
      </c>
      <c r="E151" s="63">
        <v>0</v>
      </c>
      <c r="F151" s="63">
        <v>0</v>
      </c>
      <c r="G151" s="63">
        <v>0</v>
      </c>
      <c r="H151" s="63">
        <v>900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</row>
    <row r="152" spans="12:13" ht="12.75">
      <c r="L152" s="51"/>
      <c r="M152" s="51"/>
    </row>
    <row r="153" spans="1:13" ht="12.75">
      <c r="A153" s="56" t="s">
        <v>145</v>
      </c>
      <c r="B153" s="56"/>
      <c r="C153" s="60" t="s">
        <v>94</v>
      </c>
      <c r="D153" s="79">
        <f aca="true" t="shared" si="82" ref="D153:D183">SUM(E153:K153)</f>
        <v>23500</v>
      </c>
      <c r="E153" s="81">
        <f>SUM(E154)</f>
        <v>0</v>
      </c>
      <c r="F153" s="81">
        <f>SUM(F154+F175)</f>
        <v>16500</v>
      </c>
      <c r="G153" s="81">
        <f>SUM(G154)</f>
        <v>7000</v>
      </c>
      <c r="H153" s="81">
        <f>SUM(H154)</f>
        <v>0</v>
      </c>
      <c r="I153" s="81">
        <f>SUM(I154)</f>
        <v>0</v>
      </c>
      <c r="J153" s="81">
        <f>SUM(J154)</f>
        <v>0</v>
      </c>
      <c r="K153" s="81">
        <f>SUM(K154)</f>
        <v>0</v>
      </c>
      <c r="L153" s="81">
        <f>SUM(L154+L175)</f>
        <v>23500</v>
      </c>
      <c r="M153" s="81">
        <f>SUM(M154+M175)</f>
        <v>23500</v>
      </c>
    </row>
    <row r="154" spans="1:13" ht="12.75">
      <c r="A154" s="75">
        <v>3</v>
      </c>
      <c r="B154" s="76"/>
      <c r="C154" s="77" t="s">
        <v>31</v>
      </c>
      <c r="D154" s="72">
        <f t="shared" si="82"/>
        <v>21000</v>
      </c>
      <c r="E154" s="72">
        <f>SUM(E155)</f>
        <v>0</v>
      </c>
      <c r="F154" s="72">
        <f aca="true" t="shared" si="83" ref="F154:M154">SUM(F155)</f>
        <v>14000</v>
      </c>
      <c r="G154" s="72">
        <f t="shared" si="83"/>
        <v>7000</v>
      </c>
      <c r="H154" s="72">
        <f t="shared" si="83"/>
        <v>0</v>
      </c>
      <c r="I154" s="72">
        <f t="shared" si="83"/>
        <v>0</v>
      </c>
      <c r="J154" s="72">
        <f t="shared" si="83"/>
        <v>0</v>
      </c>
      <c r="K154" s="72">
        <f t="shared" si="83"/>
        <v>0</v>
      </c>
      <c r="L154" s="72">
        <f t="shared" si="83"/>
        <v>21000</v>
      </c>
      <c r="M154" s="72">
        <f t="shared" si="83"/>
        <v>21000</v>
      </c>
    </row>
    <row r="155" spans="1:13" ht="12.75">
      <c r="A155" s="75">
        <v>32</v>
      </c>
      <c r="B155" s="76"/>
      <c r="C155" s="77" t="s">
        <v>17</v>
      </c>
      <c r="D155" s="72">
        <f t="shared" si="82"/>
        <v>21000</v>
      </c>
      <c r="E155" s="72">
        <f aca="true" t="shared" si="84" ref="E155:K155">E156+E160+E167+E170</f>
        <v>0</v>
      </c>
      <c r="F155" s="72">
        <f t="shared" si="84"/>
        <v>14000</v>
      </c>
      <c r="G155" s="72">
        <f t="shared" si="84"/>
        <v>7000</v>
      </c>
      <c r="H155" s="72">
        <f t="shared" si="84"/>
        <v>0</v>
      </c>
      <c r="I155" s="72">
        <f t="shared" si="84"/>
        <v>0</v>
      </c>
      <c r="J155" s="72">
        <f t="shared" si="84"/>
        <v>0</v>
      </c>
      <c r="K155" s="72">
        <f t="shared" si="84"/>
        <v>0</v>
      </c>
      <c r="L155" s="72">
        <v>21000</v>
      </c>
      <c r="M155" s="72">
        <v>21000</v>
      </c>
    </row>
    <row r="156" spans="1:13" ht="12.75">
      <c r="A156" s="75">
        <v>321</v>
      </c>
      <c r="B156" s="41"/>
      <c r="C156" s="43" t="s">
        <v>18</v>
      </c>
      <c r="D156" s="72">
        <f t="shared" si="82"/>
        <v>2000</v>
      </c>
      <c r="E156" s="72">
        <f aca="true" t="shared" si="85" ref="E156:M156">E157</f>
        <v>0</v>
      </c>
      <c r="F156" s="72">
        <f t="shared" si="85"/>
        <v>2000</v>
      </c>
      <c r="G156" s="72">
        <f t="shared" si="85"/>
        <v>0</v>
      </c>
      <c r="H156" s="72">
        <f t="shared" si="85"/>
        <v>0</v>
      </c>
      <c r="I156" s="72">
        <f t="shared" si="85"/>
        <v>0</v>
      </c>
      <c r="J156" s="72">
        <f t="shared" si="85"/>
        <v>0</v>
      </c>
      <c r="K156" s="72">
        <f t="shared" si="85"/>
        <v>0</v>
      </c>
      <c r="L156" s="72">
        <f t="shared" si="85"/>
        <v>0</v>
      </c>
      <c r="M156" s="72">
        <f t="shared" si="85"/>
        <v>0</v>
      </c>
    </row>
    <row r="157" spans="1:13" ht="12.75">
      <c r="A157" s="75">
        <v>3211</v>
      </c>
      <c r="B157" s="44"/>
      <c r="C157" s="43" t="s">
        <v>35</v>
      </c>
      <c r="D157" s="72">
        <f t="shared" si="82"/>
        <v>2000</v>
      </c>
      <c r="E157" s="72">
        <f aca="true" t="shared" si="86" ref="E157:K157">SUM(E158:E159)</f>
        <v>0</v>
      </c>
      <c r="F157" s="72">
        <f t="shared" si="86"/>
        <v>2000</v>
      </c>
      <c r="G157" s="72">
        <f t="shared" si="86"/>
        <v>0</v>
      </c>
      <c r="H157" s="72">
        <f t="shared" si="86"/>
        <v>0</v>
      </c>
      <c r="I157" s="72">
        <f t="shared" si="86"/>
        <v>0</v>
      </c>
      <c r="J157" s="72">
        <f t="shared" si="86"/>
        <v>0</v>
      </c>
      <c r="K157" s="72">
        <f t="shared" si="86"/>
        <v>0</v>
      </c>
      <c r="L157" s="72">
        <f>SUM(L158:L159)</f>
        <v>0</v>
      </c>
      <c r="M157" s="72">
        <f>SUM(M158:M159)</f>
        <v>0</v>
      </c>
    </row>
    <row r="158" spans="1:13" ht="12.75">
      <c r="A158" s="42">
        <v>32111</v>
      </c>
      <c r="B158" s="44"/>
      <c r="C158" s="43" t="s">
        <v>48</v>
      </c>
      <c r="D158" s="46">
        <f t="shared" si="82"/>
        <v>1000</v>
      </c>
      <c r="E158" s="46">
        <v>0</v>
      </c>
      <c r="F158" s="46">
        <v>1000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</row>
    <row r="159" spans="1:13" ht="12.75">
      <c r="A159" s="42">
        <v>32115</v>
      </c>
      <c r="B159" s="44"/>
      <c r="C159" s="43" t="s">
        <v>50</v>
      </c>
      <c r="D159" s="46">
        <f t="shared" si="82"/>
        <v>1000</v>
      </c>
      <c r="E159" s="46">
        <v>0</v>
      </c>
      <c r="F159" s="46">
        <v>1000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</row>
    <row r="160" spans="1:13" ht="12.75">
      <c r="A160" s="75">
        <v>322</v>
      </c>
      <c r="B160" s="44"/>
      <c r="C160" s="43" t="s">
        <v>19</v>
      </c>
      <c r="D160" s="72">
        <f t="shared" si="82"/>
        <v>4900</v>
      </c>
      <c r="E160" s="72">
        <f aca="true" t="shared" si="87" ref="E160:K160">SUM(E161+E163+E165)</f>
        <v>0</v>
      </c>
      <c r="F160" s="72">
        <f t="shared" si="87"/>
        <v>2900</v>
      </c>
      <c r="G160" s="72">
        <f t="shared" si="87"/>
        <v>2000</v>
      </c>
      <c r="H160" s="72">
        <f t="shared" si="87"/>
        <v>0</v>
      </c>
      <c r="I160" s="72">
        <f t="shared" si="87"/>
        <v>0</v>
      </c>
      <c r="J160" s="72">
        <f t="shared" si="87"/>
        <v>0</v>
      </c>
      <c r="K160" s="72">
        <f t="shared" si="87"/>
        <v>0</v>
      </c>
      <c r="L160" s="72">
        <f>SUM(L161+L163+L165)</f>
        <v>0</v>
      </c>
      <c r="M160" s="72">
        <f>SUM(M161+M163+M165)</f>
        <v>0</v>
      </c>
    </row>
    <row r="161" spans="1:13" ht="12.75">
      <c r="A161" s="75">
        <v>3221</v>
      </c>
      <c r="B161" s="44"/>
      <c r="C161" s="43" t="s">
        <v>160</v>
      </c>
      <c r="D161" s="72">
        <f t="shared" si="82"/>
        <v>4000</v>
      </c>
      <c r="E161" s="72">
        <f aca="true" t="shared" si="88" ref="E161:M161">SUM(E162)</f>
        <v>0</v>
      </c>
      <c r="F161" s="72">
        <f t="shared" si="88"/>
        <v>2000</v>
      </c>
      <c r="G161" s="72">
        <f t="shared" si="88"/>
        <v>2000</v>
      </c>
      <c r="H161" s="72">
        <f t="shared" si="88"/>
        <v>0</v>
      </c>
      <c r="I161" s="72">
        <f t="shared" si="88"/>
        <v>0</v>
      </c>
      <c r="J161" s="72">
        <f t="shared" si="88"/>
        <v>0</v>
      </c>
      <c r="K161" s="72">
        <f t="shared" si="88"/>
        <v>0</v>
      </c>
      <c r="L161" s="72">
        <f t="shared" si="88"/>
        <v>0</v>
      </c>
      <c r="M161" s="72">
        <f t="shared" si="88"/>
        <v>0</v>
      </c>
    </row>
    <row r="162" spans="1:13" ht="12.75">
      <c r="A162" s="82">
        <v>32219</v>
      </c>
      <c r="B162" s="44"/>
      <c r="C162" s="43" t="s">
        <v>161</v>
      </c>
      <c r="D162" s="80">
        <f t="shared" si="82"/>
        <v>4000</v>
      </c>
      <c r="E162" s="80">
        <v>0</v>
      </c>
      <c r="F162" s="80">
        <v>2000</v>
      </c>
      <c r="G162" s="80">
        <v>2000</v>
      </c>
      <c r="H162" s="80">
        <v>0</v>
      </c>
      <c r="I162" s="80">
        <v>0</v>
      </c>
      <c r="J162" s="80">
        <v>0</v>
      </c>
      <c r="K162" s="80">
        <v>0</v>
      </c>
      <c r="L162" s="80">
        <v>0</v>
      </c>
      <c r="M162" s="80">
        <v>0</v>
      </c>
    </row>
    <row r="163" spans="1:13" ht="12.75">
      <c r="A163" s="74">
        <v>3222</v>
      </c>
      <c r="B163" s="61"/>
      <c r="C163" s="62" t="s">
        <v>44</v>
      </c>
      <c r="D163" s="72">
        <f t="shared" si="82"/>
        <v>400</v>
      </c>
      <c r="E163" s="66">
        <f aca="true" t="shared" si="89" ref="E163:M163">SUM(E164)</f>
        <v>0</v>
      </c>
      <c r="F163" s="66">
        <f t="shared" si="89"/>
        <v>400</v>
      </c>
      <c r="G163" s="66">
        <f t="shared" si="89"/>
        <v>0</v>
      </c>
      <c r="H163" s="66">
        <f t="shared" si="89"/>
        <v>0</v>
      </c>
      <c r="I163" s="66">
        <f t="shared" si="89"/>
        <v>0</v>
      </c>
      <c r="J163" s="66">
        <f t="shared" si="89"/>
        <v>0</v>
      </c>
      <c r="K163" s="66">
        <f t="shared" si="89"/>
        <v>0</v>
      </c>
      <c r="L163" s="66">
        <f t="shared" si="89"/>
        <v>0</v>
      </c>
      <c r="M163" s="66">
        <f t="shared" si="89"/>
        <v>0</v>
      </c>
    </row>
    <row r="164" spans="1:13" ht="12.75">
      <c r="A164" s="70">
        <v>32224</v>
      </c>
      <c r="B164" s="61"/>
      <c r="C164" s="62" t="s">
        <v>100</v>
      </c>
      <c r="D164" s="46">
        <f t="shared" si="82"/>
        <v>400</v>
      </c>
      <c r="E164" s="63">
        <v>0</v>
      </c>
      <c r="F164" s="46">
        <v>400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</row>
    <row r="165" spans="1:13" ht="12.75">
      <c r="A165" s="74">
        <v>3225</v>
      </c>
      <c r="B165" s="61"/>
      <c r="C165" s="62" t="s">
        <v>89</v>
      </c>
      <c r="D165" s="72">
        <f t="shared" si="82"/>
        <v>500</v>
      </c>
      <c r="E165" s="66">
        <f aca="true" t="shared" si="90" ref="E165:M165">SUM(E166)</f>
        <v>0</v>
      </c>
      <c r="F165" s="66">
        <f t="shared" si="90"/>
        <v>500</v>
      </c>
      <c r="G165" s="66">
        <f t="shared" si="90"/>
        <v>0</v>
      </c>
      <c r="H165" s="66">
        <f t="shared" si="90"/>
        <v>0</v>
      </c>
      <c r="I165" s="66">
        <f t="shared" si="90"/>
        <v>0</v>
      </c>
      <c r="J165" s="66">
        <f t="shared" si="90"/>
        <v>0</v>
      </c>
      <c r="K165" s="66">
        <f t="shared" si="90"/>
        <v>0</v>
      </c>
      <c r="L165" s="66">
        <f t="shared" si="90"/>
        <v>0</v>
      </c>
      <c r="M165" s="66">
        <f t="shared" si="90"/>
        <v>0</v>
      </c>
    </row>
    <row r="166" spans="1:13" ht="12.75">
      <c r="A166" s="70">
        <v>32251</v>
      </c>
      <c r="B166" s="61"/>
      <c r="C166" s="62" t="s">
        <v>104</v>
      </c>
      <c r="D166" s="46">
        <f t="shared" si="82"/>
        <v>500</v>
      </c>
      <c r="E166" s="63">
        <v>0</v>
      </c>
      <c r="F166" s="46">
        <v>500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</row>
    <row r="167" spans="1:13" ht="12.75">
      <c r="A167" s="74">
        <v>323</v>
      </c>
      <c r="B167" s="61"/>
      <c r="C167" s="62" t="s">
        <v>20</v>
      </c>
      <c r="D167" s="72">
        <f t="shared" si="82"/>
        <v>3000</v>
      </c>
      <c r="E167" s="73">
        <f aca="true" t="shared" si="91" ref="E167:M167">E168</f>
        <v>0</v>
      </c>
      <c r="F167" s="73">
        <f t="shared" si="91"/>
        <v>3000</v>
      </c>
      <c r="G167" s="73">
        <f t="shared" si="91"/>
        <v>0</v>
      </c>
      <c r="H167" s="73">
        <f t="shared" si="91"/>
        <v>0</v>
      </c>
      <c r="I167" s="73">
        <f t="shared" si="91"/>
        <v>0</v>
      </c>
      <c r="J167" s="73">
        <f t="shared" si="91"/>
        <v>0</v>
      </c>
      <c r="K167" s="73">
        <f t="shared" si="91"/>
        <v>0</v>
      </c>
      <c r="L167" s="73">
        <f t="shared" si="91"/>
        <v>0</v>
      </c>
      <c r="M167" s="73">
        <f t="shared" si="91"/>
        <v>0</v>
      </c>
    </row>
    <row r="168" spans="1:13" ht="12.75">
      <c r="A168" s="74">
        <v>3231</v>
      </c>
      <c r="B168" s="61"/>
      <c r="C168" s="62" t="s">
        <v>66</v>
      </c>
      <c r="D168" s="72">
        <f t="shared" si="82"/>
        <v>3000</v>
      </c>
      <c r="E168" s="66">
        <f aca="true" t="shared" si="92" ref="E168:M168">SUM(E169)</f>
        <v>0</v>
      </c>
      <c r="F168" s="66">
        <f t="shared" si="92"/>
        <v>3000</v>
      </c>
      <c r="G168" s="66">
        <f t="shared" si="92"/>
        <v>0</v>
      </c>
      <c r="H168" s="66">
        <f t="shared" si="92"/>
        <v>0</v>
      </c>
      <c r="I168" s="66">
        <f t="shared" si="92"/>
        <v>0</v>
      </c>
      <c r="J168" s="66">
        <f t="shared" si="92"/>
        <v>0</v>
      </c>
      <c r="K168" s="66">
        <f t="shared" si="92"/>
        <v>0</v>
      </c>
      <c r="L168" s="66">
        <f t="shared" si="92"/>
        <v>0</v>
      </c>
      <c r="M168" s="66">
        <f t="shared" si="92"/>
        <v>0</v>
      </c>
    </row>
    <row r="169" spans="1:13" ht="12.75">
      <c r="A169" s="70">
        <v>32319</v>
      </c>
      <c r="B169" s="61"/>
      <c r="C169" s="62" t="s">
        <v>88</v>
      </c>
      <c r="D169" s="80">
        <f>SUM(E169:K169)</f>
        <v>3000</v>
      </c>
      <c r="E169" s="63">
        <v>0</v>
      </c>
      <c r="F169" s="63">
        <v>3000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</row>
    <row r="170" spans="1:13" ht="12.75">
      <c r="A170" s="74">
        <v>329</v>
      </c>
      <c r="B170" s="61"/>
      <c r="C170" s="62" t="s">
        <v>84</v>
      </c>
      <c r="D170" s="72">
        <f t="shared" si="82"/>
        <v>11100</v>
      </c>
      <c r="E170" s="66">
        <f aca="true" t="shared" si="93" ref="E170:K170">SUM(E171+E173)</f>
        <v>0</v>
      </c>
      <c r="F170" s="66">
        <f t="shared" si="93"/>
        <v>6100</v>
      </c>
      <c r="G170" s="66">
        <f t="shared" si="93"/>
        <v>5000</v>
      </c>
      <c r="H170" s="66">
        <f t="shared" si="93"/>
        <v>0</v>
      </c>
      <c r="I170" s="66">
        <f t="shared" si="93"/>
        <v>0</v>
      </c>
      <c r="J170" s="66">
        <f t="shared" si="93"/>
        <v>0</v>
      </c>
      <c r="K170" s="66">
        <f t="shared" si="93"/>
        <v>0</v>
      </c>
      <c r="L170" s="66">
        <f>SUM(L171+L173)</f>
        <v>0</v>
      </c>
      <c r="M170" s="66">
        <f>SUM(M171+M173)</f>
        <v>0</v>
      </c>
    </row>
    <row r="171" spans="1:13" ht="12.75">
      <c r="A171" s="74">
        <v>3294</v>
      </c>
      <c r="B171" s="61"/>
      <c r="C171" s="62" t="s">
        <v>123</v>
      </c>
      <c r="D171" s="72">
        <f>SUM(E171:K171)</f>
        <v>100</v>
      </c>
      <c r="E171" s="66">
        <f aca="true" t="shared" si="94" ref="E171:M171">SUM(E172:E172)</f>
        <v>0</v>
      </c>
      <c r="F171" s="66">
        <f t="shared" si="94"/>
        <v>100</v>
      </c>
      <c r="G171" s="66">
        <f t="shared" si="94"/>
        <v>0</v>
      </c>
      <c r="H171" s="66">
        <f t="shared" si="94"/>
        <v>0</v>
      </c>
      <c r="I171" s="66">
        <f t="shared" si="94"/>
        <v>0</v>
      </c>
      <c r="J171" s="66">
        <f t="shared" si="94"/>
        <v>0</v>
      </c>
      <c r="K171" s="66">
        <f t="shared" si="94"/>
        <v>0</v>
      </c>
      <c r="L171" s="66">
        <f t="shared" si="94"/>
        <v>0</v>
      </c>
      <c r="M171" s="66">
        <f t="shared" si="94"/>
        <v>0</v>
      </c>
    </row>
    <row r="172" spans="1:13" ht="12.75">
      <c r="A172" s="70">
        <v>32941</v>
      </c>
      <c r="B172" s="61"/>
      <c r="C172" s="62" t="s">
        <v>122</v>
      </c>
      <c r="D172" s="46">
        <f>SUM(E172:K172)</f>
        <v>100</v>
      </c>
      <c r="E172" s="63">
        <v>0</v>
      </c>
      <c r="F172" s="46">
        <v>100</v>
      </c>
      <c r="G172" s="46">
        <v>0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</row>
    <row r="173" spans="1:13" ht="12.75">
      <c r="A173" s="74">
        <v>3299</v>
      </c>
      <c r="B173" s="61"/>
      <c r="C173" s="62" t="s">
        <v>84</v>
      </c>
      <c r="D173" s="72">
        <f t="shared" si="82"/>
        <v>11000</v>
      </c>
      <c r="E173" s="66">
        <f aca="true" t="shared" si="95" ref="E173:M173">SUM(E174)</f>
        <v>0</v>
      </c>
      <c r="F173" s="66">
        <f t="shared" si="95"/>
        <v>6000</v>
      </c>
      <c r="G173" s="66">
        <f t="shared" si="95"/>
        <v>5000</v>
      </c>
      <c r="H173" s="66">
        <f t="shared" si="95"/>
        <v>0</v>
      </c>
      <c r="I173" s="66">
        <f t="shared" si="95"/>
        <v>0</v>
      </c>
      <c r="J173" s="66">
        <f t="shared" si="95"/>
        <v>0</v>
      </c>
      <c r="K173" s="66">
        <f t="shared" si="95"/>
        <v>0</v>
      </c>
      <c r="L173" s="66">
        <f t="shared" si="95"/>
        <v>0</v>
      </c>
      <c r="M173" s="66">
        <f t="shared" si="95"/>
        <v>0</v>
      </c>
    </row>
    <row r="174" spans="1:13" ht="12.75">
      <c r="A174" s="70">
        <v>32999</v>
      </c>
      <c r="B174" s="61"/>
      <c r="C174" s="62" t="s">
        <v>85</v>
      </c>
      <c r="D174" s="46">
        <f t="shared" si="82"/>
        <v>11000</v>
      </c>
      <c r="E174" s="63">
        <v>0</v>
      </c>
      <c r="F174" s="46">
        <v>6000</v>
      </c>
      <c r="G174" s="46">
        <v>5000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</row>
    <row r="175" spans="1:13" ht="12.75">
      <c r="A175" s="75">
        <v>4</v>
      </c>
      <c r="B175" s="76"/>
      <c r="C175" s="77" t="s">
        <v>23</v>
      </c>
      <c r="D175" s="72">
        <f t="shared" si="82"/>
        <v>2500</v>
      </c>
      <c r="E175" s="72">
        <f>SUM(E176)</f>
        <v>0</v>
      </c>
      <c r="F175" s="72">
        <f aca="true" t="shared" si="96" ref="F175:M178">SUM(F176)</f>
        <v>2500</v>
      </c>
      <c r="G175" s="72">
        <f t="shared" si="96"/>
        <v>0</v>
      </c>
      <c r="H175" s="72">
        <f t="shared" si="96"/>
        <v>0</v>
      </c>
      <c r="I175" s="72">
        <f t="shared" si="96"/>
        <v>0</v>
      </c>
      <c r="J175" s="72">
        <f t="shared" si="96"/>
        <v>0</v>
      </c>
      <c r="K175" s="72">
        <f t="shared" si="96"/>
        <v>0</v>
      </c>
      <c r="L175" s="72">
        <f t="shared" si="96"/>
        <v>2500</v>
      </c>
      <c r="M175" s="72">
        <f t="shared" si="96"/>
        <v>2500</v>
      </c>
    </row>
    <row r="176" spans="1:13" ht="14.25" customHeight="1">
      <c r="A176" s="75">
        <v>42</v>
      </c>
      <c r="B176" s="76"/>
      <c r="C176" s="77" t="s">
        <v>29</v>
      </c>
      <c r="D176" s="72">
        <f t="shared" si="82"/>
        <v>2500</v>
      </c>
      <c r="E176" s="72">
        <f>SUM(E177)</f>
        <v>0</v>
      </c>
      <c r="F176" s="72">
        <f>SUM(F177)</f>
        <v>2500</v>
      </c>
      <c r="G176" s="72">
        <f t="shared" si="96"/>
        <v>0</v>
      </c>
      <c r="H176" s="72">
        <f t="shared" si="96"/>
        <v>0</v>
      </c>
      <c r="I176" s="72">
        <f t="shared" si="96"/>
        <v>0</v>
      </c>
      <c r="J176" s="72">
        <f t="shared" si="96"/>
        <v>0</v>
      </c>
      <c r="K176" s="72">
        <f t="shared" si="96"/>
        <v>0</v>
      </c>
      <c r="L176" s="72">
        <v>2500</v>
      </c>
      <c r="M176" s="72">
        <v>2500</v>
      </c>
    </row>
    <row r="177" spans="1:13" ht="13.5" customHeight="1">
      <c r="A177" s="75">
        <v>424</v>
      </c>
      <c r="B177" s="41"/>
      <c r="C177" s="43" t="s">
        <v>24</v>
      </c>
      <c r="D177" s="72">
        <f t="shared" si="82"/>
        <v>2500</v>
      </c>
      <c r="E177" s="72">
        <f>SUM(E178)</f>
        <v>0</v>
      </c>
      <c r="F177" s="72">
        <f t="shared" si="96"/>
        <v>2500</v>
      </c>
      <c r="G177" s="72">
        <f t="shared" si="96"/>
        <v>0</v>
      </c>
      <c r="H177" s="72">
        <f t="shared" si="96"/>
        <v>0</v>
      </c>
      <c r="I177" s="72">
        <f t="shared" si="96"/>
        <v>0</v>
      </c>
      <c r="J177" s="72">
        <f t="shared" si="96"/>
        <v>0</v>
      </c>
      <c r="K177" s="72">
        <f t="shared" si="96"/>
        <v>0</v>
      </c>
      <c r="L177" s="72">
        <f t="shared" si="96"/>
        <v>0</v>
      </c>
      <c r="M177" s="72">
        <f t="shared" si="96"/>
        <v>0</v>
      </c>
    </row>
    <row r="178" spans="1:13" ht="12.75">
      <c r="A178" s="75">
        <v>4241</v>
      </c>
      <c r="B178" s="44"/>
      <c r="C178" s="43" t="s">
        <v>46</v>
      </c>
      <c r="D178" s="72">
        <f t="shared" si="82"/>
        <v>2500</v>
      </c>
      <c r="E178" s="72">
        <f>SUM(E179)</f>
        <v>0</v>
      </c>
      <c r="F178" s="72">
        <f t="shared" si="96"/>
        <v>2500</v>
      </c>
      <c r="G178" s="72">
        <f t="shared" si="96"/>
        <v>0</v>
      </c>
      <c r="H178" s="72">
        <f t="shared" si="96"/>
        <v>0</v>
      </c>
      <c r="I178" s="72">
        <f t="shared" si="96"/>
        <v>0</v>
      </c>
      <c r="J178" s="72">
        <f t="shared" si="96"/>
        <v>0</v>
      </c>
      <c r="K178" s="72">
        <f t="shared" si="96"/>
        <v>0</v>
      </c>
      <c r="L178" s="72">
        <f t="shared" si="96"/>
        <v>0</v>
      </c>
      <c r="M178" s="72">
        <f t="shared" si="96"/>
        <v>0</v>
      </c>
    </row>
    <row r="179" spans="1:13" ht="12.75">
      <c r="A179" s="42">
        <v>42411</v>
      </c>
      <c r="B179" s="41"/>
      <c r="C179" s="43" t="s">
        <v>90</v>
      </c>
      <c r="D179" s="46">
        <f t="shared" si="82"/>
        <v>2500</v>
      </c>
      <c r="E179" s="45">
        <v>0</v>
      </c>
      <c r="F179" s="45">
        <v>2500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</row>
    <row r="180" spans="1:13" s="3" customFormat="1" ht="12.75">
      <c r="A180" s="70"/>
      <c r="B180" s="61"/>
      <c r="C180" s="62"/>
      <c r="D180" s="46"/>
      <c r="E180" s="63"/>
      <c r="F180" s="46"/>
      <c r="G180" s="46"/>
      <c r="H180" s="46"/>
      <c r="I180" s="46"/>
      <c r="J180" s="46"/>
      <c r="K180" s="46"/>
      <c r="L180" s="46"/>
      <c r="M180" s="46"/>
    </row>
    <row r="181" spans="1:13" ht="12.75">
      <c r="A181" s="56" t="s">
        <v>146</v>
      </c>
      <c r="B181" s="56"/>
      <c r="C181" s="60" t="s">
        <v>106</v>
      </c>
      <c r="D181" s="79">
        <f t="shared" si="82"/>
        <v>14400</v>
      </c>
      <c r="E181" s="81">
        <f aca="true" t="shared" si="97" ref="E181:M181">SUM(E182)</f>
        <v>0</v>
      </c>
      <c r="F181" s="81">
        <f t="shared" si="97"/>
        <v>0</v>
      </c>
      <c r="G181" s="81">
        <f t="shared" si="97"/>
        <v>0</v>
      </c>
      <c r="H181" s="81">
        <f t="shared" si="97"/>
        <v>14400</v>
      </c>
      <c r="I181" s="81">
        <f t="shared" si="97"/>
        <v>0</v>
      </c>
      <c r="J181" s="81">
        <f t="shared" si="97"/>
        <v>0</v>
      </c>
      <c r="K181" s="81">
        <f t="shared" si="97"/>
        <v>0</v>
      </c>
      <c r="L181" s="81">
        <f t="shared" si="97"/>
        <v>14400</v>
      </c>
      <c r="M181" s="81">
        <f t="shared" si="97"/>
        <v>14400</v>
      </c>
    </row>
    <row r="182" spans="1:13" ht="12.75">
      <c r="A182" s="75">
        <v>3</v>
      </c>
      <c r="B182" s="76"/>
      <c r="C182" s="77" t="s">
        <v>31</v>
      </c>
      <c r="D182" s="72">
        <f t="shared" si="82"/>
        <v>14400</v>
      </c>
      <c r="E182" s="72">
        <f>SUM(E183)</f>
        <v>0</v>
      </c>
      <c r="F182" s="72">
        <f aca="true" t="shared" si="98" ref="F182:M182">SUM(F183)</f>
        <v>0</v>
      </c>
      <c r="G182" s="72">
        <f t="shared" si="98"/>
        <v>0</v>
      </c>
      <c r="H182" s="72">
        <f t="shared" si="98"/>
        <v>14400</v>
      </c>
      <c r="I182" s="72">
        <f t="shared" si="98"/>
        <v>0</v>
      </c>
      <c r="J182" s="72">
        <f t="shared" si="98"/>
        <v>0</v>
      </c>
      <c r="K182" s="72">
        <f t="shared" si="98"/>
        <v>0</v>
      </c>
      <c r="L182" s="72">
        <f t="shared" si="98"/>
        <v>14400</v>
      </c>
      <c r="M182" s="72">
        <f t="shared" si="98"/>
        <v>14400</v>
      </c>
    </row>
    <row r="183" spans="1:13" ht="12.75">
      <c r="A183" s="75">
        <v>32</v>
      </c>
      <c r="B183" s="76"/>
      <c r="C183" s="77" t="s">
        <v>17</v>
      </c>
      <c r="D183" s="72">
        <f t="shared" si="82"/>
        <v>14400</v>
      </c>
      <c r="E183" s="72">
        <f>E184</f>
        <v>0</v>
      </c>
      <c r="F183" s="72">
        <f aca="true" t="shared" si="99" ref="F183:M184">F184</f>
        <v>0</v>
      </c>
      <c r="G183" s="72">
        <f t="shared" si="99"/>
        <v>0</v>
      </c>
      <c r="H183" s="72">
        <f t="shared" si="99"/>
        <v>14400</v>
      </c>
      <c r="I183" s="72">
        <f t="shared" si="99"/>
        <v>0</v>
      </c>
      <c r="J183" s="72">
        <f t="shared" si="99"/>
        <v>0</v>
      </c>
      <c r="K183" s="72">
        <f t="shared" si="99"/>
        <v>0</v>
      </c>
      <c r="L183" s="72">
        <v>14400</v>
      </c>
      <c r="M183" s="72">
        <v>14400</v>
      </c>
    </row>
    <row r="184" spans="1:13" ht="12.75">
      <c r="A184" s="75">
        <v>324</v>
      </c>
      <c r="B184" s="41"/>
      <c r="C184" s="43" t="s">
        <v>107</v>
      </c>
      <c r="D184" s="72">
        <f>SUM(E184:K184)</f>
        <v>14400</v>
      </c>
      <c r="E184" s="72">
        <f>E185</f>
        <v>0</v>
      </c>
      <c r="F184" s="72">
        <f t="shared" si="99"/>
        <v>0</v>
      </c>
      <c r="G184" s="72">
        <f t="shared" si="99"/>
        <v>0</v>
      </c>
      <c r="H184" s="72">
        <f t="shared" si="99"/>
        <v>14400</v>
      </c>
      <c r="I184" s="72">
        <f t="shared" si="99"/>
        <v>0</v>
      </c>
      <c r="J184" s="72">
        <f t="shared" si="99"/>
        <v>0</v>
      </c>
      <c r="K184" s="72">
        <f t="shared" si="99"/>
        <v>0</v>
      </c>
      <c r="L184" s="72">
        <f t="shared" si="99"/>
        <v>0</v>
      </c>
      <c r="M184" s="72">
        <f t="shared" si="99"/>
        <v>0</v>
      </c>
    </row>
    <row r="185" spans="1:13" ht="12.75">
      <c r="A185" s="75">
        <v>3241</v>
      </c>
      <c r="B185" s="44"/>
      <c r="C185" s="43" t="s">
        <v>109</v>
      </c>
      <c r="D185" s="72">
        <f>SUM(E185:K185)</f>
        <v>14400</v>
      </c>
      <c r="E185" s="72">
        <f aca="true" t="shared" si="100" ref="E185:M185">SUM(E186:E186)</f>
        <v>0</v>
      </c>
      <c r="F185" s="72">
        <f t="shared" si="100"/>
        <v>0</v>
      </c>
      <c r="G185" s="72">
        <f t="shared" si="100"/>
        <v>0</v>
      </c>
      <c r="H185" s="72">
        <f t="shared" si="100"/>
        <v>14400</v>
      </c>
      <c r="I185" s="72">
        <f t="shared" si="100"/>
        <v>0</v>
      </c>
      <c r="J185" s="72">
        <f t="shared" si="100"/>
        <v>0</v>
      </c>
      <c r="K185" s="72">
        <f t="shared" si="100"/>
        <v>0</v>
      </c>
      <c r="L185" s="72">
        <f t="shared" si="100"/>
        <v>0</v>
      </c>
      <c r="M185" s="72">
        <f t="shared" si="100"/>
        <v>0</v>
      </c>
    </row>
    <row r="186" spans="1:13" ht="12.75">
      <c r="A186" s="42">
        <v>32412</v>
      </c>
      <c r="B186" s="44"/>
      <c r="C186" s="43" t="s">
        <v>108</v>
      </c>
      <c r="D186" s="80">
        <f>SUM(E186:K186)</f>
        <v>14400</v>
      </c>
      <c r="E186" s="46">
        <v>0</v>
      </c>
      <c r="F186" s="46">
        <v>0</v>
      </c>
      <c r="G186" s="46">
        <v>0</v>
      </c>
      <c r="H186" s="46">
        <v>14400</v>
      </c>
      <c r="I186" s="46">
        <v>0</v>
      </c>
      <c r="J186" s="46">
        <v>0</v>
      </c>
      <c r="K186" s="46">
        <v>0</v>
      </c>
      <c r="L186" s="46">
        <v>0</v>
      </c>
      <c r="M186" s="46">
        <v>0</v>
      </c>
    </row>
    <row r="187" spans="1:13" ht="12.75">
      <c r="A187" s="56" t="s">
        <v>197</v>
      </c>
      <c r="B187" s="56"/>
      <c r="C187" s="60" t="s">
        <v>198</v>
      </c>
      <c r="D187" s="79">
        <f aca="true" t="shared" si="101" ref="D187:D208">SUM(E187:K187)</f>
        <v>58775</v>
      </c>
      <c r="E187" s="81">
        <f aca="true" t="shared" si="102" ref="E187:M187">SUM(E188)</f>
        <v>0</v>
      </c>
      <c r="F187" s="81">
        <f t="shared" si="102"/>
        <v>0</v>
      </c>
      <c r="G187" s="81">
        <f t="shared" si="102"/>
        <v>58775</v>
      </c>
      <c r="H187" s="81">
        <f t="shared" si="102"/>
        <v>0</v>
      </c>
      <c r="I187" s="81">
        <f t="shared" si="102"/>
        <v>0</v>
      </c>
      <c r="J187" s="81">
        <f t="shared" si="102"/>
        <v>0</v>
      </c>
      <c r="K187" s="81">
        <f t="shared" si="102"/>
        <v>0</v>
      </c>
      <c r="L187" s="81">
        <f t="shared" si="102"/>
        <v>0</v>
      </c>
      <c r="M187" s="81">
        <f t="shared" si="102"/>
        <v>0</v>
      </c>
    </row>
    <row r="188" spans="1:13" ht="12.75">
      <c r="A188" s="75">
        <v>3</v>
      </c>
      <c r="B188" s="76"/>
      <c r="C188" s="77" t="s">
        <v>31</v>
      </c>
      <c r="D188" s="72">
        <f t="shared" si="101"/>
        <v>58775</v>
      </c>
      <c r="E188" s="72">
        <f>SUM(E189+E199)</f>
        <v>0</v>
      </c>
      <c r="F188" s="72">
        <f>SUM(F189+F199)</f>
        <v>0</v>
      </c>
      <c r="G188" s="72">
        <f>SUM(G189+G199)</f>
        <v>58775</v>
      </c>
      <c r="H188" s="72">
        <f aca="true" t="shared" si="103" ref="H188:M188">SUM(H189+H199)</f>
        <v>0</v>
      </c>
      <c r="I188" s="72">
        <f t="shared" si="103"/>
        <v>0</v>
      </c>
      <c r="J188" s="72">
        <f t="shared" si="103"/>
        <v>0</v>
      </c>
      <c r="K188" s="72">
        <f t="shared" si="103"/>
        <v>0</v>
      </c>
      <c r="L188" s="72">
        <f t="shared" si="103"/>
        <v>0</v>
      </c>
      <c r="M188" s="72">
        <f t="shared" si="103"/>
        <v>0</v>
      </c>
    </row>
    <row r="189" spans="1:13" ht="12.75">
      <c r="A189" s="75">
        <v>31</v>
      </c>
      <c r="B189" s="76"/>
      <c r="C189" s="77" t="s">
        <v>147</v>
      </c>
      <c r="D189" s="72">
        <f t="shared" si="101"/>
        <v>33775</v>
      </c>
      <c r="E189" s="72">
        <f aca="true" t="shared" si="104" ref="E189:K189">SUM(E190+E193)</f>
        <v>0</v>
      </c>
      <c r="F189" s="72">
        <f t="shared" si="104"/>
        <v>0</v>
      </c>
      <c r="G189" s="72">
        <f t="shared" si="104"/>
        <v>33775</v>
      </c>
      <c r="H189" s="72">
        <f t="shared" si="104"/>
        <v>0</v>
      </c>
      <c r="I189" s="72">
        <f t="shared" si="104"/>
        <v>0</v>
      </c>
      <c r="J189" s="72">
        <f t="shared" si="104"/>
        <v>0</v>
      </c>
      <c r="K189" s="72">
        <f t="shared" si="104"/>
        <v>0</v>
      </c>
      <c r="L189" s="72">
        <f>SUM(L190+L193)</f>
        <v>0</v>
      </c>
      <c r="M189" s="72">
        <f>SUM(M190+M193)</f>
        <v>0</v>
      </c>
    </row>
    <row r="190" spans="1:13" ht="12.75">
      <c r="A190" s="75">
        <v>311</v>
      </c>
      <c r="B190" s="41"/>
      <c r="C190" s="43" t="s">
        <v>149</v>
      </c>
      <c r="D190" s="72">
        <f t="shared" si="101"/>
        <v>28820</v>
      </c>
      <c r="E190" s="72">
        <f>SUM(E191)</f>
        <v>0</v>
      </c>
      <c r="F190" s="72">
        <f aca="true" t="shared" si="105" ref="F190:M191">SUM(F191)</f>
        <v>0</v>
      </c>
      <c r="G190" s="72">
        <f t="shared" si="105"/>
        <v>28820</v>
      </c>
      <c r="H190" s="72">
        <f t="shared" si="105"/>
        <v>0</v>
      </c>
      <c r="I190" s="72">
        <f t="shared" si="105"/>
        <v>0</v>
      </c>
      <c r="J190" s="72">
        <f t="shared" si="105"/>
        <v>0</v>
      </c>
      <c r="K190" s="72">
        <f t="shared" si="105"/>
        <v>0</v>
      </c>
      <c r="L190" s="72">
        <f t="shared" si="105"/>
        <v>0</v>
      </c>
      <c r="M190" s="72">
        <f t="shared" si="105"/>
        <v>0</v>
      </c>
    </row>
    <row r="191" spans="1:13" ht="12.75">
      <c r="A191" s="75">
        <v>3111</v>
      </c>
      <c r="B191" s="44"/>
      <c r="C191" s="43" t="s">
        <v>148</v>
      </c>
      <c r="D191" s="72">
        <f t="shared" si="101"/>
        <v>28820</v>
      </c>
      <c r="E191" s="72">
        <f>SUM(E192)</f>
        <v>0</v>
      </c>
      <c r="F191" s="72">
        <f t="shared" si="105"/>
        <v>0</v>
      </c>
      <c r="G191" s="72">
        <f t="shared" si="105"/>
        <v>28820</v>
      </c>
      <c r="H191" s="72">
        <f t="shared" si="105"/>
        <v>0</v>
      </c>
      <c r="I191" s="72">
        <f t="shared" si="105"/>
        <v>0</v>
      </c>
      <c r="J191" s="72">
        <f t="shared" si="105"/>
        <v>0</v>
      </c>
      <c r="K191" s="72">
        <f t="shared" si="105"/>
        <v>0</v>
      </c>
      <c r="L191" s="72">
        <f t="shared" si="105"/>
        <v>0</v>
      </c>
      <c r="M191" s="72">
        <f t="shared" si="105"/>
        <v>0</v>
      </c>
    </row>
    <row r="192" spans="1:13" ht="12.75">
      <c r="A192" s="42">
        <v>31111</v>
      </c>
      <c r="B192" s="41"/>
      <c r="C192" s="43" t="s">
        <v>157</v>
      </c>
      <c r="D192" s="46">
        <f t="shared" si="101"/>
        <v>28820</v>
      </c>
      <c r="E192" s="45">
        <v>0</v>
      </c>
      <c r="F192" s="45">
        <v>0</v>
      </c>
      <c r="G192" s="45">
        <v>28820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</row>
    <row r="193" spans="1:13" ht="12.75">
      <c r="A193" s="75">
        <v>313</v>
      </c>
      <c r="B193" s="41"/>
      <c r="C193" s="43" t="s">
        <v>151</v>
      </c>
      <c r="D193" s="72">
        <f t="shared" si="101"/>
        <v>4955</v>
      </c>
      <c r="E193" s="72">
        <f>SUM(E194+E197)</f>
        <v>0</v>
      </c>
      <c r="F193" s="72">
        <f aca="true" t="shared" si="106" ref="F193:K193">SUM(F194+F197)</f>
        <v>0</v>
      </c>
      <c r="G193" s="72">
        <f t="shared" si="106"/>
        <v>4955</v>
      </c>
      <c r="H193" s="72">
        <f t="shared" si="106"/>
        <v>0</v>
      </c>
      <c r="I193" s="72">
        <f t="shared" si="106"/>
        <v>0</v>
      </c>
      <c r="J193" s="72">
        <f t="shared" si="106"/>
        <v>0</v>
      </c>
      <c r="K193" s="72">
        <f t="shared" si="106"/>
        <v>0</v>
      </c>
      <c r="L193" s="72">
        <f>SUM(L194+L197)</f>
        <v>0</v>
      </c>
      <c r="M193" s="72">
        <f>SUM(M194+M197)</f>
        <v>0</v>
      </c>
    </row>
    <row r="194" spans="1:13" ht="12.75">
      <c r="A194" s="75">
        <v>3132</v>
      </c>
      <c r="B194" s="44"/>
      <c r="C194" s="43" t="s">
        <v>152</v>
      </c>
      <c r="D194" s="72">
        <f t="shared" si="101"/>
        <v>4810</v>
      </c>
      <c r="E194" s="72">
        <f aca="true" t="shared" si="107" ref="E194:K194">SUM(E195+E196)</f>
        <v>0</v>
      </c>
      <c r="F194" s="72">
        <f t="shared" si="107"/>
        <v>0</v>
      </c>
      <c r="G194" s="72">
        <f t="shared" si="107"/>
        <v>4810</v>
      </c>
      <c r="H194" s="72">
        <f t="shared" si="107"/>
        <v>0</v>
      </c>
      <c r="I194" s="72">
        <f t="shared" si="107"/>
        <v>0</v>
      </c>
      <c r="J194" s="72">
        <f t="shared" si="107"/>
        <v>0</v>
      </c>
      <c r="K194" s="72">
        <f t="shared" si="107"/>
        <v>0</v>
      </c>
      <c r="L194" s="72">
        <f>SUM(L195+L196)</f>
        <v>0</v>
      </c>
      <c r="M194" s="72">
        <f>SUM(M195+M196)</f>
        <v>0</v>
      </c>
    </row>
    <row r="195" spans="1:13" ht="12.75">
      <c r="A195" s="42">
        <v>31321</v>
      </c>
      <c r="B195" s="41"/>
      <c r="C195" s="43" t="s">
        <v>152</v>
      </c>
      <c r="D195" s="46">
        <f t="shared" si="101"/>
        <v>490</v>
      </c>
      <c r="E195" s="45">
        <v>0</v>
      </c>
      <c r="F195" s="45">
        <v>0</v>
      </c>
      <c r="G195" s="45">
        <v>490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</row>
    <row r="196" spans="1:13" ht="25.5">
      <c r="A196" s="42">
        <v>31322</v>
      </c>
      <c r="B196" s="41"/>
      <c r="C196" s="43" t="s">
        <v>153</v>
      </c>
      <c r="D196" s="46">
        <f t="shared" si="101"/>
        <v>4320</v>
      </c>
      <c r="E196" s="104">
        <v>0</v>
      </c>
      <c r="F196" s="104">
        <v>0</v>
      </c>
      <c r="G196" s="104">
        <v>4320</v>
      </c>
      <c r="H196" s="104">
        <v>0</v>
      </c>
      <c r="I196" s="104">
        <v>0</v>
      </c>
      <c r="J196" s="104">
        <v>0</v>
      </c>
      <c r="K196" s="104">
        <v>0</v>
      </c>
      <c r="L196" s="104">
        <v>0</v>
      </c>
      <c r="M196" s="104">
        <v>0</v>
      </c>
    </row>
    <row r="197" spans="1:13" ht="12.75">
      <c r="A197" s="75">
        <v>3133</v>
      </c>
      <c r="B197" s="44"/>
      <c r="C197" s="43" t="s">
        <v>162</v>
      </c>
      <c r="D197" s="72">
        <f t="shared" si="101"/>
        <v>145</v>
      </c>
      <c r="E197" s="72">
        <f aca="true" t="shared" si="108" ref="E197:M197">SUM(E198)</f>
        <v>0</v>
      </c>
      <c r="F197" s="72">
        <f t="shared" si="108"/>
        <v>0</v>
      </c>
      <c r="G197" s="72">
        <f t="shared" si="108"/>
        <v>145</v>
      </c>
      <c r="H197" s="72">
        <f t="shared" si="108"/>
        <v>0</v>
      </c>
      <c r="I197" s="72">
        <f t="shared" si="108"/>
        <v>0</v>
      </c>
      <c r="J197" s="72">
        <f t="shared" si="108"/>
        <v>0</v>
      </c>
      <c r="K197" s="72">
        <f t="shared" si="108"/>
        <v>0</v>
      </c>
      <c r="L197" s="72">
        <f t="shared" si="108"/>
        <v>0</v>
      </c>
      <c r="M197" s="72">
        <f t="shared" si="108"/>
        <v>0</v>
      </c>
    </row>
    <row r="198" spans="1:13" ht="12.75">
      <c r="A198" s="42">
        <v>31332</v>
      </c>
      <c r="B198" s="41"/>
      <c r="C198" s="43" t="s">
        <v>162</v>
      </c>
      <c r="D198" s="46">
        <f t="shared" si="101"/>
        <v>145</v>
      </c>
      <c r="E198" s="104">
        <v>0</v>
      </c>
      <c r="F198" s="104">
        <v>0</v>
      </c>
      <c r="G198" s="104">
        <v>145</v>
      </c>
      <c r="H198" s="104">
        <v>0</v>
      </c>
      <c r="I198" s="104">
        <v>0</v>
      </c>
      <c r="J198" s="104">
        <v>0</v>
      </c>
      <c r="K198" s="104">
        <v>0</v>
      </c>
      <c r="L198" s="104">
        <v>0</v>
      </c>
      <c r="M198" s="104">
        <v>0</v>
      </c>
    </row>
    <row r="199" spans="1:13" ht="12.75">
      <c r="A199" s="75">
        <v>32</v>
      </c>
      <c r="B199" s="76"/>
      <c r="C199" s="77" t="s">
        <v>17</v>
      </c>
      <c r="D199" s="72">
        <f t="shared" si="101"/>
        <v>25000</v>
      </c>
      <c r="E199" s="72">
        <f>E200+E203+E206</f>
        <v>0</v>
      </c>
      <c r="F199" s="72">
        <f>F200+F203+F206</f>
        <v>0</v>
      </c>
      <c r="G199" s="72">
        <f>G200+G203+G206</f>
        <v>25000</v>
      </c>
      <c r="H199" s="72">
        <f aca="true" t="shared" si="109" ref="H199:M199">H200+H203+H206</f>
        <v>0</v>
      </c>
      <c r="I199" s="72">
        <f t="shared" si="109"/>
        <v>0</v>
      </c>
      <c r="J199" s="72">
        <f t="shared" si="109"/>
        <v>0</v>
      </c>
      <c r="K199" s="72">
        <f t="shared" si="109"/>
        <v>0</v>
      </c>
      <c r="L199" s="72">
        <f t="shared" si="109"/>
        <v>0</v>
      </c>
      <c r="M199" s="72">
        <f t="shared" si="109"/>
        <v>0</v>
      </c>
    </row>
    <row r="200" spans="1:13" ht="12.75">
      <c r="A200" s="75">
        <v>322</v>
      </c>
      <c r="B200" s="44"/>
      <c r="C200" s="43" t="s">
        <v>19</v>
      </c>
      <c r="D200" s="72">
        <f t="shared" si="101"/>
        <v>2500</v>
      </c>
      <c r="E200" s="72">
        <f>E201</f>
        <v>0</v>
      </c>
      <c r="F200" s="72">
        <f>F201</f>
        <v>0</v>
      </c>
      <c r="G200" s="72">
        <f>G201</f>
        <v>2500</v>
      </c>
      <c r="H200" s="72">
        <f aca="true" t="shared" si="110" ref="H200:M200">H201</f>
        <v>0</v>
      </c>
      <c r="I200" s="72">
        <f t="shared" si="110"/>
        <v>0</v>
      </c>
      <c r="J200" s="72">
        <f t="shared" si="110"/>
        <v>0</v>
      </c>
      <c r="K200" s="72">
        <f t="shared" si="110"/>
        <v>0</v>
      </c>
      <c r="L200" s="72">
        <f t="shared" si="110"/>
        <v>0</v>
      </c>
      <c r="M200" s="72">
        <f t="shared" si="110"/>
        <v>0</v>
      </c>
    </row>
    <row r="201" spans="1:13" ht="12.75">
      <c r="A201" s="74">
        <v>3221</v>
      </c>
      <c r="B201" s="61"/>
      <c r="C201" s="62" t="s">
        <v>158</v>
      </c>
      <c r="D201" s="72">
        <f t="shared" si="101"/>
        <v>2500</v>
      </c>
      <c r="E201" s="66">
        <f>SUM(E202)</f>
        <v>0</v>
      </c>
      <c r="F201" s="66">
        <f>SUM(F202)</f>
        <v>0</v>
      </c>
      <c r="G201" s="66">
        <f>SUM(G202)</f>
        <v>2500</v>
      </c>
      <c r="H201" s="66">
        <f aca="true" t="shared" si="111" ref="H201:M201">SUM(H202)</f>
        <v>0</v>
      </c>
      <c r="I201" s="66">
        <f t="shared" si="111"/>
        <v>0</v>
      </c>
      <c r="J201" s="66">
        <f t="shared" si="111"/>
        <v>0</v>
      </c>
      <c r="K201" s="66">
        <f t="shared" si="111"/>
        <v>0</v>
      </c>
      <c r="L201" s="66">
        <f t="shared" si="111"/>
        <v>0</v>
      </c>
      <c r="M201" s="66">
        <f t="shared" si="111"/>
        <v>0</v>
      </c>
    </row>
    <row r="202" spans="1:13" ht="25.5">
      <c r="A202" s="70">
        <v>32219</v>
      </c>
      <c r="B202" s="61"/>
      <c r="C202" s="105" t="s">
        <v>57</v>
      </c>
      <c r="D202" s="46">
        <f t="shared" si="101"/>
        <v>2500</v>
      </c>
      <c r="E202" s="63">
        <v>0</v>
      </c>
      <c r="F202" s="46">
        <v>0</v>
      </c>
      <c r="G202" s="46">
        <v>2500</v>
      </c>
      <c r="H202" s="46">
        <v>0</v>
      </c>
      <c r="I202" s="46">
        <v>0</v>
      </c>
      <c r="J202" s="46">
        <v>0</v>
      </c>
      <c r="K202" s="46">
        <v>0</v>
      </c>
      <c r="L202" s="46">
        <v>0</v>
      </c>
      <c r="M202" s="46">
        <v>0</v>
      </c>
    </row>
    <row r="203" spans="1:13" ht="12.75">
      <c r="A203" s="74">
        <v>323</v>
      </c>
      <c r="B203" s="61"/>
      <c r="C203" s="62" t="s">
        <v>20</v>
      </c>
      <c r="D203" s="72">
        <f t="shared" si="101"/>
        <v>8000</v>
      </c>
      <c r="E203" s="73">
        <f aca="true" t="shared" si="112" ref="E203:M203">E204</f>
        <v>0</v>
      </c>
      <c r="F203" s="73">
        <f t="shared" si="112"/>
        <v>0</v>
      </c>
      <c r="G203" s="73">
        <f t="shared" si="112"/>
        <v>8000</v>
      </c>
      <c r="H203" s="73">
        <f t="shared" si="112"/>
        <v>0</v>
      </c>
      <c r="I203" s="73">
        <f t="shared" si="112"/>
        <v>0</v>
      </c>
      <c r="J203" s="73">
        <f t="shared" si="112"/>
        <v>0</v>
      </c>
      <c r="K203" s="73">
        <f t="shared" si="112"/>
        <v>0</v>
      </c>
      <c r="L203" s="73">
        <f t="shared" si="112"/>
        <v>0</v>
      </c>
      <c r="M203" s="73">
        <f t="shared" si="112"/>
        <v>0</v>
      </c>
    </row>
    <row r="204" spans="1:13" ht="12.75">
      <c r="A204" s="74">
        <v>3231</v>
      </c>
      <c r="B204" s="61"/>
      <c r="C204" s="62" t="s">
        <v>38</v>
      </c>
      <c r="D204" s="72">
        <f t="shared" si="101"/>
        <v>8000</v>
      </c>
      <c r="E204" s="66">
        <f>SUM(E205)</f>
        <v>0</v>
      </c>
      <c r="F204" s="66">
        <f>SUM(F205)</f>
        <v>0</v>
      </c>
      <c r="G204" s="66">
        <f>SUM(G205)</f>
        <v>8000</v>
      </c>
      <c r="H204" s="66">
        <f aca="true" t="shared" si="113" ref="H204:M204">SUM(H205)</f>
        <v>0</v>
      </c>
      <c r="I204" s="66">
        <f t="shared" si="113"/>
        <v>0</v>
      </c>
      <c r="J204" s="66">
        <f t="shared" si="113"/>
        <v>0</v>
      </c>
      <c r="K204" s="66">
        <f t="shared" si="113"/>
        <v>0</v>
      </c>
      <c r="L204" s="66">
        <f t="shared" si="113"/>
        <v>0</v>
      </c>
      <c r="M204" s="66">
        <f t="shared" si="113"/>
        <v>0</v>
      </c>
    </row>
    <row r="205" spans="1:13" ht="12.75">
      <c r="A205" s="70">
        <v>32319</v>
      </c>
      <c r="B205" s="61"/>
      <c r="C205" s="62" t="s">
        <v>101</v>
      </c>
      <c r="D205" s="80">
        <f>SUM(E205:K205)</f>
        <v>8000</v>
      </c>
      <c r="E205" s="63">
        <v>0</v>
      </c>
      <c r="F205" s="63">
        <v>0</v>
      </c>
      <c r="G205" s="63">
        <v>8000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</row>
    <row r="206" spans="1:13" ht="12.75">
      <c r="A206" s="74">
        <v>329</v>
      </c>
      <c r="B206" s="61"/>
      <c r="C206" s="62" t="s">
        <v>84</v>
      </c>
      <c r="D206" s="72">
        <f t="shared" si="101"/>
        <v>14500</v>
      </c>
      <c r="E206" s="66">
        <f aca="true" t="shared" si="114" ref="E206:G207">SUM(E207)</f>
        <v>0</v>
      </c>
      <c r="F206" s="66">
        <f t="shared" si="114"/>
        <v>0</v>
      </c>
      <c r="G206" s="66">
        <f t="shared" si="114"/>
        <v>14500</v>
      </c>
      <c r="H206" s="66">
        <f aca="true" t="shared" si="115" ref="H206:M207">SUM(H207)</f>
        <v>0</v>
      </c>
      <c r="I206" s="66">
        <f t="shared" si="115"/>
        <v>0</v>
      </c>
      <c r="J206" s="66">
        <f t="shared" si="115"/>
        <v>0</v>
      </c>
      <c r="K206" s="66">
        <f t="shared" si="115"/>
        <v>0</v>
      </c>
      <c r="L206" s="66">
        <f t="shared" si="115"/>
        <v>0</v>
      </c>
      <c r="M206" s="66">
        <f t="shared" si="115"/>
        <v>0</v>
      </c>
    </row>
    <row r="207" spans="1:13" ht="12.75">
      <c r="A207" s="74">
        <v>3299</v>
      </c>
      <c r="B207" s="61"/>
      <c r="C207" s="62" t="s">
        <v>84</v>
      </c>
      <c r="D207" s="72">
        <f t="shared" si="101"/>
        <v>14500</v>
      </c>
      <c r="E207" s="66">
        <f t="shared" si="114"/>
        <v>0</v>
      </c>
      <c r="F207" s="66">
        <f t="shared" si="114"/>
        <v>0</v>
      </c>
      <c r="G207" s="66">
        <f t="shared" si="114"/>
        <v>14500</v>
      </c>
      <c r="H207" s="66">
        <f t="shared" si="115"/>
        <v>0</v>
      </c>
      <c r="I207" s="66">
        <f t="shared" si="115"/>
        <v>0</v>
      </c>
      <c r="J207" s="66">
        <f t="shared" si="115"/>
        <v>0</v>
      </c>
      <c r="K207" s="66">
        <f t="shared" si="115"/>
        <v>0</v>
      </c>
      <c r="L207" s="66">
        <f t="shared" si="115"/>
        <v>0</v>
      </c>
      <c r="M207" s="66">
        <f t="shared" si="115"/>
        <v>0</v>
      </c>
    </row>
    <row r="208" spans="1:13" ht="12.75">
      <c r="A208" s="70">
        <v>32999</v>
      </c>
      <c r="B208" s="61"/>
      <c r="C208" s="62" t="s">
        <v>124</v>
      </c>
      <c r="D208" s="46">
        <f t="shared" si="101"/>
        <v>14500</v>
      </c>
      <c r="E208" s="63">
        <v>0</v>
      </c>
      <c r="F208" s="46">
        <v>0</v>
      </c>
      <c r="G208" s="46">
        <v>14500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0</v>
      </c>
    </row>
    <row r="209" spans="1:13" ht="12.75">
      <c r="A209" s="42"/>
      <c r="B209" s="44"/>
      <c r="C209" s="43"/>
      <c r="D209" s="80"/>
      <c r="E209" s="46"/>
      <c r="F209" s="46"/>
      <c r="G209" s="46"/>
      <c r="H209" s="46"/>
      <c r="I209" s="46"/>
      <c r="J209" s="46"/>
      <c r="K209" s="46"/>
      <c r="L209" s="46"/>
      <c r="M209" s="46"/>
    </row>
    <row r="210" spans="1:13" ht="12.75">
      <c r="A210" s="56" t="s">
        <v>168</v>
      </c>
      <c r="B210" s="56"/>
      <c r="C210" s="60" t="s">
        <v>96</v>
      </c>
      <c r="D210" s="79">
        <f aca="true" t="shared" si="116" ref="D210:D224">SUM(E210:K210)</f>
        <v>46500</v>
      </c>
      <c r="E210" s="81">
        <f>SUM(E211)</f>
        <v>0</v>
      </c>
      <c r="F210" s="81">
        <f aca="true" t="shared" si="117" ref="F210:M210">SUM(F211)</f>
        <v>0</v>
      </c>
      <c r="G210" s="81">
        <f t="shared" si="117"/>
        <v>35500</v>
      </c>
      <c r="H210" s="81">
        <f t="shared" si="117"/>
        <v>6000</v>
      </c>
      <c r="I210" s="81">
        <f t="shared" si="117"/>
        <v>5000</v>
      </c>
      <c r="J210" s="81">
        <f t="shared" si="117"/>
        <v>0</v>
      </c>
      <c r="K210" s="81">
        <f t="shared" si="117"/>
        <v>0</v>
      </c>
      <c r="L210" s="81">
        <f t="shared" si="117"/>
        <v>46500</v>
      </c>
      <c r="M210" s="81">
        <f t="shared" si="117"/>
        <v>46500</v>
      </c>
    </row>
    <row r="211" spans="1:13" ht="12.75">
      <c r="A211" s="75">
        <v>3</v>
      </c>
      <c r="B211" s="76"/>
      <c r="C211" s="77" t="s">
        <v>31</v>
      </c>
      <c r="D211" s="72">
        <f t="shared" si="116"/>
        <v>46500</v>
      </c>
      <c r="E211" s="72">
        <f>SUM(E212)</f>
        <v>0</v>
      </c>
      <c r="F211" s="72">
        <f aca="true" t="shared" si="118" ref="F211:M211">SUM(F212)</f>
        <v>0</v>
      </c>
      <c r="G211" s="72">
        <f t="shared" si="118"/>
        <v>35500</v>
      </c>
      <c r="H211" s="72">
        <f t="shared" si="118"/>
        <v>6000</v>
      </c>
      <c r="I211" s="72">
        <f t="shared" si="118"/>
        <v>5000</v>
      </c>
      <c r="J211" s="72">
        <f t="shared" si="118"/>
        <v>0</v>
      </c>
      <c r="K211" s="72">
        <f t="shared" si="118"/>
        <v>0</v>
      </c>
      <c r="L211" s="72">
        <f t="shared" si="118"/>
        <v>46500</v>
      </c>
      <c r="M211" s="72">
        <f t="shared" si="118"/>
        <v>46500</v>
      </c>
    </row>
    <row r="212" spans="1:13" ht="12.75">
      <c r="A212" s="75">
        <v>32</v>
      </c>
      <c r="B212" s="76"/>
      <c r="C212" s="77" t="s">
        <v>17</v>
      </c>
      <c r="D212" s="72">
        <f t="shared" si="116"/>
        <v>46500</v>
      </c>
      <c r="E212" s="72">
        <f aca="true" t="shared" si="119" ref="E212:K212">E213+E217+E220</f>
        <v>0</v>
      </c>
      <c r="F212" s="72">
        <f t="shared" si="119"/>
        <v>0</v>
      </c>
      <c r="G212" s="72">
        <f t="shared" si="119"/>
        <v>35500</v>
      </c>
      <c r="H212" s="72">
        <f t="shared" si="119"/>
        <v>6000</v>
      </c>
      <c r="I212" s="72">
        <f t="shared" si="119"/>
        <v>5000</v>
      </c>
      <c r="J212" s="72">
        <f t="shared" si="119"/>
        <v>0</v>
      </c>
      <c r="K212" s="72">
        <f t="shared" si="119"/>
        <v>0</v>
      </c>
      <c r="L212" s="72">
        <v>46500</v>
      </c>
      <c r="M212" s="72">
        <v>46500</v>
      </c>
    </row>
    <row r="213" spans="1:13" s="3" customFormat="1" ht="12.75">
      <c r="A213" s="75">
        <v>321</v>
      </c>
      <c r="B213" s="41"/>
      <c r="C213" s="43" t="s">
        <v>18</v>
      </c>
      <c r="D213" s="72">
        <f t="shared" si="116"/>
        <v>2000</v>
      </c>
      <c r="E213" s="72">
        <f aca="true" t="shared" si="120" ref="E213:M213">E214</f>
        <v>0</v>
      </c>
      <c r="F213" s="72">
        <f t="shared" si="120"/>
        <v>0</v>
      </c>
      <c r="G213" s="72">
        <f t="shared" si="120"/>
        <v>2000</v>
      </c>
      <c r="H213" s="72">
        <f t="shared" si="120"/>
        <v>0</v>
      </c>
      <c r="I213" s="72">
        <f t="shared" si="120"/>
        <v>0</v>
      </c>
      <c r="J213" s="72">
        <f t="shared" si="120"/>
        <v>0</v>
      </c>
      <c r="K213" s="72">
        <f t="shared" si="120"/>
        <v>0</v>
      </c>
      <c r="L213" s="72">
        <f t="shared" si="120"/>
        <v>0</v>
      </c>
      <c r="M213" s="72">
        <f t="shared" si="120"/>
        <v>0</v>
      </c>
    </row>
    <row r="214" spans="1:13" s="3" customFormat="1" ht="12.75">
      <c r="A214" s="75">
        <v>3211</v>
      </c>
      <c r="B214" s="44"/>
      <c r="C214" s="43" t="s">
        <v>35</v>
      </c>
      <c r="D214" s="72">
        <f t="shared" si="116"/>
        <v>2000</v>
      </c>
      <c r="E214" s="72">
        <f aca="true" t="shared" si="121" ref="E214:K214">SUM(E215:E216)</f>
        <v>0</v>
      </c>
      <c r="F214" s="72">
        <f t="shared" si="121"/>
        <v>0</v>
      </c>
      <c r="G214" s="72">
        <f t="shared" si="121"/>
        <v>2000</v>
      </c>
      <c r="H214" s="72">
        <f t="shared" si="121"/>
        <v>0</v>
      </c>
      <c r="I214" s="72">
        <f t="shared" si="121"/>
        <v>0</v>
      </c>
      <c r="J214" s="72">
        <f t="shared" si="121"/>
        <v>0</v>
      </c>
      <c r="K214" s="72">
        <f t="shared" si="121"/>
        <v>0</v>
      </c>
      <c r="L214" s="72">
        <f>SUM(L215:L216)</f>
        <v>0</v>
      </c>
      <c r="M214" s="72">
        <f>SUM(M215:M216)</f>
        <v>0</v>
      </c>
    </row>
    <row r="215" spans="1:13" ht="12.75">
      <c r="A215" s="42">
        <v>32111</v>
      </c>
      <c r="B215" s="44"/>
      <c r="C215" s="43" t="s">
        <v>48</v>
      </c>
      <c r="D215" s="46">
        <f t="shared" si="116"/>
        <v>1000</v>
      </c>
      <c r="E215" s="46">
        <v>0</v>
      </c>
      <c r="F215" s="46">
        <v>0</v>
      </c>
      <c r="G215" s="46">
        <v>1000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</row>
    <row r="216" spans="1:13" ht="12.75">
      <c r="A216" s="42">
        <v>32115</v>
      </c>
      <c r="B216" s="44"/>
      <c r="C216" s="43" t="s">
        <v>50</v>
      </c>
      <c r="D216" s="46">
        <f t="shared" si="116"/>
        <v>1000</v>
      </c>
      <c r="E216" s="46">
        <v>0</v>
      </c>
      <c r="F216" s="46">
        <v>0</v>
      </c>
      <c r="G216" s="46">
        <v>1000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</row>
    <row r="217" spans="1:13" ht="12.75">
      <c r="A217" s="75">
        <v>322</v>
      </c>
      <c r="B217" s="44"/>
      <c r="C217" s="43" t="s">
        <v>19</v>
      </c>
      <c r="D217" s="72">
        <f t="shared" si="116"/>
        <v>8000</v>
      </c>
      <c r="E217" s="72">
        <f>SUM(E218)</f>
        <v>0</v>
      </c>
      <c r="F217" s="72">
        <f aca="true" t="shared" si="122" ref="F217:M217">SUM(F218)</f>
        <v>0</v>
      </c>
      <c r="G217" s="72">
        <f t="shared" si="122"/>
        <v>4000</v>
      </c>
      <c r="H217" s="72">
        <f t="shared" si="122"/>
        <v>4000</v>
      </c>
      <c r="I217" s="72">
        <f t="shared" si="122"/>
        <v>0</v>
      </c>
      <c r="J217" s="72">
        <f t="shared" si="122"/>
        <v>0</v>
      </c>
      <c r="K217" s="72">
        <f t="shared" si="122"/>
        <v>0</v>
      </c>
      <c r="L217" s="72">
        <f t="shared" si="122"/>
        <v>0</v>
      </c>
      <c r="M217" s="72">
        <f t="shared" si="122"/>
        <v>0</v>
      </c>
    </row>
    <row r="218" spans="1:13" ht="12.75">
      <c r="A218" s="75">
        <v>3221</v>
      </c>
      <c r="B218" s="44"/>
      <c r="C218" s="43" t="s">
        <v>102</v>
      </c>
      <c r="D218" s="72">
        <f t="shared" si="116"/>
        <v>8000</v>
      </c>
      <c r="E218" s="72">
        <f>SUM(E219)</f>
        <v>0</v>
      </c>
      <c r="F218" s="72">
        <f aca="true" t="shared" si="123" ref="F218:M218">SUM(F219)</f>
        <v>0</v>
      </c>
      <c r="G218" s="72">
        <f t="shared" si="123"/>
        <v>4000</v>
      </c>
      <c r="H218" s="72">
        <f t="shared" si="123"/>
        <v>4000</v>
      </c>
      <c r="I218" s="72">
        <f t="shared" si="123"/>
        <v>0</v>
      </c>
      <c r="J218" s="72">
        <f t="shared" si="123"/>
        <v>0</v>
      </c>
      <c r="K218" s="72">
        <f t="shared" si="123"/>
        <v>0</v>
      </c>
      <c r="L218" s="72">
        <f t="shared" si="123"/>
        <v>0</v>
      </c>
      <c r="M218" s="72">
        <f t="shared" si="123"/>
        <v>0</v>
      </c>
    </row>
    <row r="219" spans="1:13" ht="12.75">
      <c r="A219" s="82">
        <v>32219</v>
      </c>
      <c r="B219" s="44"/>
      <c r="C219" s="43" t="s">
        <v>200</v>
      </c>
      <c r="D219" s="80">
        <f t="shared" si="116"/>
        <v>8000</v>
      </c>
      <c r="E219" s="80">
        <v>0</v>
      </c>
      <c r="F219" s="80">
        <v>0</v>
      </c>
      <c r="G219" s="80">
        <v>4000</v>
      </c>
      <c r="H219" s="80">
        <v>4000</v>
      </c>
      <c r="I219" s="80">
        <v>0</v>
      </c>
      <c r="J219" s="80">
        <v>0</v>
      </c>
      <c r="K219" s="80">
        <v>0</v>
      </c>
      <c r="L219" s="80">
        <v>0</v>
      </c>
      <c r="M219" s="80">
        <v>0</v>
      </c>
    </row>
    <row r="220" spans="1:13" ht="12.75">
      <c r="A220" s="74">
        <v>329</v>
      </c>
      <c r="B220" s="61"/>
      <c r="C220" s="62" t="s">
        <v>84</v>
      </c>
      <c r="D220" s="72">
        <f t="shared" si="116"/>
        <v>36500</v>
      </c>
      <c r="E220" s="66">
        <f aca="true" t="shared" si="124" ref="E220:K220">SUM(E221+E223)</f>
        <v>0</v>
      </c>
      <c r="F220" s="66">
        <f t="shared" si="124"/>
        <v>0</v>
      </c>
      <c r="G220" s="66">
        <f t="shared" si="124"/>
        <v>29500</v>
      </c>
      <c r="H220" s="66">
        <f t="shared" si="124"/>
        <v>2000</v>
      </c>
      <c r="I220" s="66">
        <f t="shared" si="124"/>
        <v>5000</v>
      </c>
      <c r="J220" s="66">
        <f t="shared" si="124"/>
        <v>0</v>
      </c>
      <c r="K220" s="66">
        <f t="shared" si="124"/>
        <v>0</v>
      </c>
      <c r="L220" s="66">
        <f>SUM(L221+L223)</f>
        <v>0</v>
      </c>
      <c r="M220" s="66">
        <f>SUM(M221+M223)</f>
        <v>0</v>
      </c>
    </row>
    <row r="221" spans="1:13" ht="12.75">
      <c r="A221" s="74">
        <v>3294</v>
      </c>
      <c r="B221" s="61"/>
      <c r="C221" s="62" t="s">
        <v>123</v>
      </c>
      <c r="D221" s="72">
        <f t="shared" si="116"/>
        <v>4000</v>
      </c>
      <c r="E221" s="66">
        <f aca="true" t="shared" si="125" ref="E221:M221">SUM(E222:E222)</f>
        <v>0</v>
      </c>
      <c r="F221" s="66">
        <f t="shared" si="125"/>
        <v>0</v>
      </c>
      <c r="G221" s="66">
        <f t="shared" si="125"/>
        <v>4000</v>
      </c>
      <c r="H221" s="66">
        <f t="shared" si="125"/>
        <v>0</v>
      </c>
      <c r="I221" s="66">
        <f t="shared" si="125"/>
        <v>0</v>
      </c>
      <c r="J221" s="66">
        <f t="shared" si="125"/>
        <v>0</v>
      </c>
      <c r="K221" s="66">
        <f t="shared" si="125"/>
        <v>0</v>
      </c>
      <c r="L221" s="66">
        <f t="shared" si="125"/>
        <v>0</v>
      </c>
      <c r="M221" s="66">
        <f t="shared" si="125"/>
        <v>0</v>
      </c>
    </row>
    <row r="222" spans="1:13" ht="12.75">
      <c r="A222" s="70">
        <v>32941</v>
      </c>
      <c r="B222" s="61"/>
      <c r="C222" s="62" t="s">
        <v>125</v>
      </c>
      <c r="D222" s="46">
        <f t="shared" si="116"/>
        <v>4000</v>
      </c>
      <c r="E222" s="63">
        <v>0</v>
      </c>
      <c r="F222" s="46">
        <v>0</v>
      </c>
      <c r="G222" s="46">
        <v>4000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</row>
    <row r="223" spans="1:13" ht="12.75">
      <c r="A223" s="74">
        <v>3299</v>
      </c>
      <c r="B223" s="61"/>
      <c r="C223" s="62" t="s">
        <v>84</v>
      </c>
      <c r="D223" s="72">
        <f t="shared" si="116"/>
        <v>32500</v>
      </c>
      <c r="E223" s="66">
        <f aca="true" t="shared" si="126" ref="E223:M223">SUM(E224:E224)</f>
        <v>0</v>
      </c>
      <c r="F223" s="66">
        <f t="shared" si="126"/>
        <v>0</v>
      </c>
      <c r="G223" s="66">
        <f t="shared" si="126"/>
        <v>25500</v>
      </c>
      <c r="H223" s="66">
        <f t="shared" si="126"/>
        <v>2000</v>
      </c>
      <c r="I223" s="66">
        <f t="shared" si="126"/>
        <v>5000</v>
      </c>
      <c r="J223" s="66">
        <f t="shared" si="126"/>
        <v>0</v>
      </c>
      <c r="K223" s="66">
        <f t="shared" si="126"/>
        <v>0</v>
      </c>
      <c r="L223" s="66">
        <f t="shared" si="126"/>
        <v>0</v>
      </c>
      <c r="M223" s="66">
        <f t="shared" si="126"/>
        <v>0</v>
      </c>
    </row>
    <row r="224" spans="1:13" ht="12.75">
      <c r="A224" s="70">
        <v>32999</v>
      </c>
      <c r="B224" s="61"/>
      <c r="C224" s="62" t="s">
        <v>201</v>
      </c>
      <c r="D224" s="46">
        <f t="shared" si="116"/>
        <v>32500</v>
      </c>
      <c r="E224" s="63">
        <v>0</v>
      </c>
      <c r="F224" s="46">
        <v>0</v>
      </c>
      <c r="G224" s="46">
        <v>25500</v>
      </c>
      <c r="H224" s="46">
        <v>2000</v>
      </c>
      <c r="I224" s="46">
        <v>5000</v>
      </c>
      <c r="J224" s="46">
        <v>0</v>
      </c>
      <c r="K224" s="46">
        <v>0</v>
      </c>
      <c r="L224" s="46">
        <v>0</v>
      </c>
      <c r="M224" s="46">
        <v>0</v>
      </c>
    </row>
    <row r="225" spans="12:13" ht="12.75">
      <c r="L225" s="51"/>
      <c r="M225" s="51"/>
    </row>
    <row r="226" spans="1:13" ht="12.75">
      <c r="A226" s="56" t="s">
        <v>169</v>
      </c>
      <c r="B226" s="56"/>
      <c r="C226" s="60" t="s">
        <v>97</v>
      </c>
      <c r="D226" s="79">
        <f aca="true" t="shared" si="127" ref="D226:D236">SUM(E226:K226)</f>
        <v>370000</v>
      </c>
      <c r="E226" s="79">
        <f>SUM(E227)</f>
        <v>0</v>
      </c>
      <c r="F226" s="79">
        <f aca="true" t="shared" si="128" ref="F226:M226">SUM(F227)</f>
        <v>0</v>
      </c>
      <c r="G226" s="79">
        <f t="shared" si="128"/>
        <v>271000</v>
      </c>
      <c r="H226" s="79">
        <f t="shared" si="128"/>
        <v>99000</v>
      </c>
      <c r="I226" s="79">
        <f t="shared" si="128"/>
        <v>0</v>
      </c>
      <c r="J226" s="79">
        <f t="shared" si="128"/>
        <v>0</v>
      </c>
      <c r="K226" s="79">
        <f t="shared" si="128"/>
        <v>0</v>
      </c>
      <c r="L226" s="79">
        <f t="shared" si="128"/>
        <v>360000</v>
      </c>
      <c r="M226" s="79">
        <f t="shared" si="128"/>
        <v>360000</v>
      </c>
    </row>
    <row r="227" spans="1:13" ht="12.75">
      <c r="A227" s="75">
        <v>3</v>
      </c>
      <c r="B227" s="76"/>
      <c r="C227" s="77" t="s">
        <v>31</v>
      </c>
      <c r="D227" s="72">
        <f t="shared" si="127"/>
        <v>370000</v>
      </c>
      <c r="E227" s="72">
        <f>SUM(E228)</f>
        <v>0</v>
      </c>
      <c r="F227" s="72">
        <f aca="true" t="shared" si="129" ref="F227:M227">SUM(F228)</f>
        <v>0</v>
      </c>
      <c r="G227" s="72">
        <f t="shared" si="129"/>
        <v>271000</v>
      </c>
      <c r="H227" s="72">
        <f t="shared" si="129"/>
        <v>99000</v>
      </c>
      <c r="I227" s="72">
        <f t="shared" si="129"/>
        <v>0</v>
      </c>
      <c r="J227" s="72">
        <f t="shared" si="129"/>
        <v>0</v>
      </c>
      <c r="K227" s="72">
        <f t="shared" si="129"/>
        <v>0</v>
      </c>
      <c r="L227" s="72">
        <f t="shared" si="129"/>
        <v>360000</v>
      </c>
      <c r="M227" s="72">
        <f t="shared" si="129"/>
        <v>360000</v>
      </c>
    </row>
    <row r="228" spans="1:13" ht="12.75">
      <c r="A228" s="75">
        <v>32</v>
      </c>
      <c r="B228" s="76"/>
      <c r="C228" s="77" t="s">
        <v>17</v>
      </c>
      <c r="D228" s="72">
        <f t="shared" si="127"/>
        <v>370000</v>
      </c>
      <c r="E228" s="72">
        <f>E229</f>
        <v>0</v>
      </c>
      <c r="F228" s="72">
        <f aca="true" t="shared" si="130" ref="F228:K228">F229</f>
        <v>0</v>
      </c>
      <c r="G228" s="72">
        <f t="shared" si="130"/>
        <v>271000</v>
      </c>
      <c r="H228" s="72">
        <f t="shared" si="130"/>
        <v>99000</v>
      </c>
      <c r="I228" s="72">
        <f t="shared" si="130"/>
        <v>0</v>
      </c>
      <c r="J228" s="72">
        <f t="shared" si="130"/>
        <v>0</v>
      </c>
      <c r="K228" s="72">
        <f t="shared" si="130"/>
        <v>0</v>
      </c>
      <c r="L228" s="72">
        <v>360000</v>
      </c>
      <c r="M228" s="72">
        <v>360000</v>
      </c>
    </row>
    <row r="229" spans="1:13" ht="12.75">
      <c r="A229" s="75">
        <v>322</v>
      </c>
      <c r="B229" s="44"/>
      <c r="C229" s="43" t="s">
        <v>19</v>
      </c>
      <c r="D229" s="72">
        <f t="shared" si="127"/>
        <v>370000</v>
      </c>
      <c r="E229" s="72">
        <f>SUM(E230+E233+E235)</f>
        <v>0</v>
      </c>
      <c r="F229" s="72">
        <f aca="true" t="shared" si="131" ref="F229:K229">SUM(F230+F233+F235)</f>
        <v>0</v>
      </c>
      <c r="G229" s="72">
        <f t="shared" si="131"/>
        <v>271000</v>
      </c>
      <c r="H229" s="72">
        <f t="shared" si="131"/>
        <v>99000</v>
      </c>
      <c r="I229" s="72">
        <f t="shared" si="131"/>
        <v>0</v>
      </c>
      <c r="J229" s="72">
        <f t="shared" si="131"/>
        <v>0</v>
      </c>
      <c r="K229" s="72">
        <f t="shared" si="131"/>
        <v>0</v>
      </c>
      <c r="L229" s="72">
        <f>SUM(L230+L233+L235)</f>
        <v>0</v>
      </c>
      <c r="M229" s="72">
        <f>SUM(M230+M233+M235)</f>
        <v>0</v>
      </c>
    </row>
    <row r="230" spans="1:13" ht="12.75">
      <c r="A230" s="75">
        <v>3221</v>
      </c>
      <c r="B230" s="44"/>
      <c r="C230" s="43" t="s">
        <v>102</v>
      </c>
      <c r="D230" s="72">
        <f t="shared" si="127"/>
        <v>4000</v>
      </c>
      <c r="E230" s="72">
        <f>SUM(E231+E232)</f>
        <v>0</v>
      </c>
      <c r="F230" s="72">
        <f aca="true" t="shared" si="132" ref="F230:K230">SUM(F231+F232)</f>
        <v>0</v>
      </c>
      <c r="G230" s="72">
        <f t="shared" si="132"/>
        <v>4000</v>
      </c>
      <c r="H230" s="72">
        <f t="shared" si="132"/>
        <v>0</v>
      </c>
      <c r="I230" s="72">
        <f t="shared" si="132"/>
        <v>0</v>
      </c>
      <c r="J230" s="72">
        <f t="shared" si="132"/>
        <v>0</v>
      </c>
      <c r="K230" s="72">
        <f t="shared" si="132"/>
        <v>0</v>
      </c>
      <c r="L230" s="72">
        <f>SUM(L231+L232)</f>
        <v>0</v>
      </c>
      <c r="M230" s="72">
        <f>SUM(M231+M232)</f>
        <v>0</v>
      </c>
    </row>
    <row r="231" spans="1:13" ht="12.75">
      <c r="A231" s="70">
        <v>32214</v>
      </c>
      <c r="B231" s="61"/>
      <c r="C231" s="62" t="s">
        <v>105</v>
      </c>
      <c r="D231" s="80">
        <f t="shared" si="127"/>
        <v>3000</v>
      </c>
      <c r="E231" s="80">
        <v>0</v>
      </c>
      <c r="F231" s="80">
        <v>0</v>
      </c>
      <c r="G231" s="80">
        <v>3000</v>
      </c>
      <c r="H231" s="80">
        <v>0</v>
      </c>
      <c r="I231" s="80">
        <v>0</v>
      </c>
      <c r="J231" s="80">
        <v>0</v>
      </c>
      <c r="K231" s="80">
        <v>0</v>
      </c>
      <c r="L231" s="80">
        <v>0</v>
      </c>
      <c r="M231" s="80">
        <v>0</v>
      </c>
    </row>
    <row r="232" spans="1:13" ht="25.5">
      <c r="A232" s="82">
        <v>32219</v>
      </c>
      <c r="B232" s="44"/>
      <c r="C232" s="43" t="s">
        <v>57</v>
      </c>
      <c r="D232" s="80">
        <f t="shared" si="127"/>
        <v>1000</v>
      </c>
      <c r="E232" s="80">
        <v>0</v>
      </c>
      <c r="F232" s="80">
        <v>0</v>
      </c>
      <c r="G232" s="80">
        <v>1000</v>
      </c>
      <c r="H232" s="80">
        <v>0</v>
      </c>
      <c r="I232" s="80">
        <v>0</v>
      </c>
      <c r="J232" s="80">
        <v>0</v>
      </c>
      <c r="K232" s="80">
        <v>0</v>
      </c>
      <c r="L232" s="80">
        <v>0</v>
      </c>
      <c r="M232" s="80">
        <v>0</v>
      </c>
    </row>
    <row r="233" spans="1:13" ht="12.75">
      <c r="A233" s="74">
        <v>3222</v>
      </c>
      <c r="B233" s="61"/>
      <c r="C233" s="62" t="s">
        <v>44</v>
      </c>
      <c r="D233" s="72">
        <f t="shared" si="127"/>
        <v>364000</v>
      </c>
      <c r="E233" s="66">
        <f aca="true" t="shared" si="133" ref="E233:M233">SUM(E234)</f>
        <v>0</v>
      </c>
      <c r="F233" s="66">
        <f t="shared" si="133"/>
        <v>0</v>
      </c>
      <c r="G233" s="66">
        <f t="shared" si="133"/>
        <v>265000</v>
      </c>
      <c r="H233" s="66">
        <f t="shared" si="133"/>
        <v>99000</v>
      </c>
      <c r="I233" s="66">
        <f t="shared" si="133"/>
        <v>0</v>
      </c>
      <c r="J233" s="66">
        <f t="shared" si="133"/>
        <v>0</v>
      </c>
      <c r="K233" s="66">
        <f t="shared" si="133"/>
        <v>0</v>
      </c>
      <c r="L233" s="66">
        <f t="shared" si="133"/>
        <v>0</v>
      </c>
      <c r="M233" s="66">
        <f t="shared" si="133"/>
        <v>0</v>
      </c>
    </row>
    <row r="234" spans="1:13" ht="12.75">
      <c r="A234" s="70">
        <v>32224</v>
      </c>
      <c r="B234" s="61"/>
      <c r="C234" s="62" t="s">
        <v>100</v>
      </c>
      <c r="D234" s="46">
        <f t="shared" si="127"/>
        <v>364000</v>
      </c>
      <c r="E234" s="63">
        <v>0</v>
      </c>
      <c r="F234" s="46">
        <v>0</v>
      </c>
      <c r="G234" s="46">
        <v>265000</v>
      </c>
      <c r="H234" s="46">
        <v>99000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</row>
    <row r="235" spans="1:13" ht="12.75">
      <c r="A235" s="74">
        <v>3225</v>
      </c>
      <c r="B235" s="61"/>
      <c r="C235" s="62" t="s">
        <v>89</v>
      </c>
      <c r="D235" s="72">
        <f t="shared" si="127"/>
        <v>2000</v>
      </c>
      <c r="E235" s="66">
        <f>SUM(E236)</f>
        <v>0</v>
      </c>
      <c r="F235" s="66">
        <f aca="true" t="shared" si="134" ref="F235:M235">SUM(F236)</f>
        <v>0</v>
      </c>
      <c r="G235" s="66">
        <f t="shared" si="134"/>
        <v>2000</v>
      </c>
      <c r="H235" s="66">
        <f t="shared" si="134"/>
        <v>0</v>
      </c>
      <c r="I235" s="66">
        <f t="shared" si="134"/>
        <v>0</v>
      </c>
      <c r="J235" s="66">
        <f t="shared" si="134"/>
        <v>0</v>
      </c>
      <c r="K235" s="66">
        <f t="shared" si="134"/>
        <v>0</v>
      </c>
      <c r="L235" s="66">
        <f t="shared" si="134"/>
        <v>0</v>
      </c>
      <c r="M235" s="66">
        <f t="shared" si="134"/>
        <v>0</v>
      </c>
    </row>
    <row r="236" spans="1:13" ht="12.75">
      <c r="A236" s="70">
        <v>32251</v>
      </c>
      <c r="B236" s="61"/>
      <c r="C236" s="62" t="s">
        <v>104</v>
      </c>
      <c r="D236" s="80">
        <f t="shared" si="127"/>
        <v>2000</v>
      </c>
      <c r="E236" s="63">
        <v>0</v>
      </c>
      <c r="F236" s="63">
        <v>0</v>
      </c>
      <c r="G236" s="63">
        <v>2000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</row>
    <row r="237" spans="12:13" ht="12.75">
      <c r="L237" s="51"/>
      <c r="M237" s="51"/>
    </row>
    <row r="238" spans="1:13" ht="12.75">
      <c r="A238" s="56" t="s">
        <v>170</v>
      </c>
      <c r="B238" s="56"/>
      <c r="C238" s="60" t="s">
        <v>196</v>
      </c>
      <c r="D238" s="79">
        <f aca="true" t="shared" si="135" ref="D238:D249">SUM(E238:K238)</f>
        <v>46030</v>
      </c>
      <c r="E238" s="79">
        <f>SUM(E239)</f>
        <v>0</v>
      </c>
      <c r="F238" s="79">
        <f aca="true" t="shared" si="136" ref="F238:M238">SUM(F239)</f>
        <v>0</v>
      </c>
      <c r="G238" s="79">
        <f t="shared" si="136"/>
        <v>0</v>
      </c>
      <c r="H238" s="79">
        <f t="shared" si="136"/>
        <v>46030</v>
      </c>
      <c r="I238" s="79">
        <f t="shared" si="136"/>
        <v>0</v>
      </c>
      <c r="J238" s="79">
        <f t="shared" si="136"/>
        <v>0</v>
      </c>
      <c r="K238" s="79">
        <f t="shared" si="136"/>
        <v>0</v>
      </c>
      <c r="L238" s="79">
        <f t="shared" si="136"/>
        <v>46030</v>
      </c>
      <c r="M238" s="79">
        <f t="shared" si="136"/>
        <v>46030</v>
      </c>
    </row>
    <row r="239" spans="1:13" ht="12.75">
      <c r="A239" s="75">
        <v>3</v>
      </c>
      <c r="B239" s="76"/>
      <c r="C239" s="77" t="s">
        <v>31</v>
      </c>
      <c r="D239" s="72">
        <f t="shared" si="135"/>
        <v>46030</v>
      </c>
      <c r="E239" s="72">
        <f>SUM(E240)</f>
        <v>0</v>
      </c>
      <c r="F239" s="72">
        <f aca="true" t="shared" si="137" ref="F239:M239">SUM(F240)</f>
        <v>0</v>
      </c>
      <c r="G239" s="72">
        <f t="shared" si="137"/>
        <v>0</v>
      </c>
      <c r="H239" s="72">
        <f t="shared" si="137"/>
        <v>46030</v>
      </c>
      <c r="I239" s="72">
        <f t="shared" si="137"/>
        <v>0</v>
      </c>
      <c r="J239" s="72">
        <f t="shared" si="137"/>
        <v>0</v>
      </c>
      <c r="K239" s="72">
        <f t="shared" si="137"/>
        <v>0</v>
      </c>
      <c r="L239" s="72">
        <f t="shared" si="137"/>
        <v>46030</v>
      </c>
      <c r="M239" s="72">
        <f t="shared" si="137"/>
        <v>46030</v>
      </c>
    </row>
    <row r="240" spans="1:13" ht="12.75">
      <c r="A240" s="75">
        <v>31</v>
      </c>
      <c r="B240" s="76"/>
      <c r="C240" s="77" t="s">
        <v>147</v>
      </c>
      <c r="D240" s="72">
        <f t="shared" si="135"/>
        <v>46030</v>
      </c>
      <c r="E240" s="72">
        <f aca="true" t="shared" si="138" ref="E240:K240">SUM(E241+E244)</f>
        <v>0</v>
      </c>
      <c r="F240" s="72">
        <f t="shared" si="138"/>
        <v>0</v>
      </c>
      <c r="G240" s="72">
        <f t="shared" si="138"/>
        <v>0</v>
      </c>
      <c r="H240" s="72">
        <f t="shared" si="138"/>
        <v>46030</v>
      </c>
      <c r="I240" s="72">
        <f t="shared" si="138"/>
        <v>0</v>
      </c>
      <c r="J240" s="72">
        <f t="shared" si="138"/>
        <v>0</v>
      </c>
      <c r="K240" s="72">
        <f t="shared" si="138"/>
        <v>0</v>
      </c>
      <c r="L240" s="72">
        <v>46030</v>
      </c>
      <c r="M240" s="72">
        <v>46030</v>
      </c>
    </row>
    <row r="241" spans="1:13" ht="12.75">
      <c r="A241" s="75">
        <v>311</v>
      </c>
      <c r="B241" s="41"/>
      <c r="C241" s="43" t="s">
        <v>149</v>
      </c>
      <c r="D241" s="72">
        <f t="shared" si="135"/>
        <v>39300</v>
      </c>
      <c r="E241" s="72">
        <f>SUM(E242)</f>
        <v>0</v>
      </c>
      <c r="F241" s="72">
        <f aca="true" t="shared" si="139" ref="F241:M242">SUM(F242)</f>
        <v>0</v>
      </c>
      <c r="G241" s="72">
        <f t="shared" si="139"/>
        <v>0</v>
      </c>
      <c r="H241" s="72">
        <f t="shared" si="139"/>
        <v>39300</v>
      </c>
      <c r="I241" s="72">
        <f t="shared" si="139"/>
        <v>0</v>
      </c>
      <c r="J241" s="72">
        <f t="shared" si="139"/>
        <v>0</v>
      </c>
      <c r="K241" s="72">
        <f t="shared" si="139"/>
        <v>0</v>
      </c>
      <c r="L241" s="72">
        <f t="shared" si="139"/>
        <v>0</v>
      </c>
      <c r="M241" s="72">
        <f t="shared" si="139"/>
        <v>0</v>
      </c>
    </row>
    <row r="242" spans="1:13" ht="12.75">
      <c r="A242" s="75">
        <v>3111</v>
      </c>
      <c r="B242" s="44"/>
      <c r="C242" s="43" t="s">
        <v>148</v>
      </c>
      <c r="D242" s="72">
        <f t="shared" si="135"/>
        <v>39300</v>
      </c>
      <c r="E242" s="72">
        <f>SUM(E243)</f>
        <v>0</v>
      </c>
      <c r="F242" s="72">
        <f t="shared" si="139"/>
        <v>0</v>
      </c>
      <c r="G242" s="72">
        <f t="shared" si="139"/>
        <v>0</v>
      </c>
      <c r="H242" s="72">
        <f t="shared" si="139"/>
        <v>39300</v>
      </c>
      <c r="I242" s="72">
        <f t="shared" si="139"/>
        <v>0</v>
      </c>
      <c r="J242" s="72">
        <f t="shared" si="139"/>
        <v>0</v>
      </c>
      <c r="K242" s="72">
        <f t="shared" si="139"/>
        <v>0</v>
      </c>
      <c r="L242" s="72">
        <f t="shared" si="139"/>
        <v>0</v>
      </c>
      <c r="M242" s="72">
        <f t="shared" si="139"/>
        <v>0</v>
      </c>
    </row>
    <row r="243" spans="1:13" ht="12.75">
      <c r="A243" s="42">
        <v>31112</v>
      </c>
      <c r="B243" s="41"/>
      <c r="C243" s="43" t="s">
        <v>157</v>
      </c>
      <c r="D243" s="46">
        <f t="shared" si="135"/>
        <v>39300</v>
      </c>
      <c r="E243" s="45">
        <v>0</v>
      </c>
      <c r="F243" s="45">
        <v>0</v>
      </c>
      <c r="G243" s="45">
        <v>0</v>
      </c>
      <c r="H243" s="45">
        <v>39300</v>
      </c>
      <c r="I243" s="45">
        <v>0</v>
      </c>
      <c r="J243" s="45">
        <v>0</v>
      </c>
      <c r="K243" s="45">
        <v>0</v>
      </c>
      <c r="L243" s="45">
        <v>0</v>
      </c>
      <c r="M243" s="45">
        <v>0</v>
      </c>
    </row>
    <row r="244" spans="1:13" ht="12.75">
      <c r="A244" s="75">
        <v>313</v>
      </c>
      <c r="B244" s="41"/>
      <c r="C244" s="43" t="s">
        <v>151</v>
      </c>
      <c r="D244" s="72">
        <f t="shared" si="135"/>
        <v>6730</v>
      </c>
      <c r="E244" s="72">
        <f>SUM(E245+E248)</f>
        <v>0</v>
      </c>
      <c r="F244" s="72">
        <f aca="true" t="shared" si="140" ref="F244:K244">SUM(F245+F248)</f>
        <v>0</v>
      </c>
      <c r="G244" s="72">
        <f t="shared" si="140"/>
        <v>0</v>
      </c>
      <c r="H244" s="72">
        <f t="shared" si="140"/>
        <v>6730</v>
      </c>
      <c r="I244" s="72">
        <f t="shared" si="140"/>
        <v>0</v>
      </c>
      <c r="J244" s="72">
        <f t="shared" si="140"/>
        <v>0</v>
      </c>
      <c r="K244" s="72">
        <f t="shared" si="140"/>
        <v>0</v>
      </c>
      <c r="L244" s="72">
        <f>SUM(L245+L248)</f>
        <v>0</v>
      </c>
      <c r="M244" s="72">
        <f>SUM(M245+M248)</f>
        <v>0</v>
      </c>
    </row>
    <row r="245" spans="1:13" ht="12.75">
      <c r="A245" s="75">
        <v>3132</v>
      </c>
      <c r="B245" s="44"/>
      <c r="C245" s="43" t="s">
        <v>152</v>
      </c>
      <c r="D245" s="72">
        <f t="shared" si="135"/>
        <v>6060</v>
      </c>
      <c r="E245" s="72">
        <f aca="true" t="shared" si="141" ref="E245:K245">SUM(E246+E247)</f>
        <v>0</v>
      </c>
      <c r="F245" s="72">
        <f t="shared" si="141"/>
        <v>0</v>
      </c>
      <c r="G245" s="72">
        <f t="shared" si="141"/>
        <v>0</v>
      </c>
      <c r="H245" s="72">
        <f t="shared" si="141"/>
        <v>6060</v>
      </c>
      <c r="I245" s="72">
        <f t="shared" si="141"/>
        <v>0</v>
      </c>
      <c r="J245" s="72">
        <f t="shared" si="141"/>
        <v>0</v>
      </c>
      <c r="K245" s="72">
        <f t="shared" si="141"/>
        <v>0</v>
      </c>
      <c r="L245" s="72">
        <f>SUM(L246+L247)</f>
        <v>0</v>
      </c>
      <c r="M245" s="72">
        <f>SUM(M246+M247)</f>
        <v>0</v>
      </c>
    </row>
    <row r="246" spans="1:13" ht="12.75">
      <c r="A246" s="42">
        <v>31321</v>
      </c>
      <c r="B246" s="41"/>
      <c r="C246" s="43" t="s">
        <v>152</v>
      </c>
      <c r="D246" s="46">
        <f t="shared" si="135"/>
        <v>5900</v>
      </c>
      <c r="E246" s="45">
        <v>0</v>
      </c>
      <c r="F246" s="45">
        <v>0</v>
      </c>
      <c r="G246" s="45">
        <v>0</v>
      </c>
      <c r="H246" s="45">
        <v>5900</v>
      </c>
      <c r="I246" s="45">
        <v>0</v>
      </c>
      <c r="J246" s="45">
        <v>0</v>
      </c>
      <c r="K246" s="45">
        <v>0</v>
      </c>
      <c r="L246" s="45">
        <v>0</v>
      </c>
      <c r="M246" s="45">
        <v>0</v>
      </c>
    </row>
    <row r="247" spans="1:13" ht="12.75">
      <c r="A247" s="42">
        <v>31322</v>
      </c>
      <c r="B247" s="41"/>
      <c r="C247" s="43" t="s">
        <v>204</v>
      </c>
      <c r="D247" s="46">
        <f t="shared" si="135"/>
        <v>160</v>
      </c>
      <c r="E247" s="104">
        <v>0</v>
      </c>
      <c r="F247" s="104">
        <v>0</v>
      </c>
      <c r="G247" s="104">
        <v>0</v>
      </c>
      <c r="H247" s="104">
        <v>160</v>
      </c>
      <c r="I247" s="104">
        <v>0</v>
      </c>
      <c r="J247" s="104">
        <v>0</v>
      </c>
      <c r="K247" s="104">
        <v>0</v>
      </c>
      <c r="L247" s="104">
        <v>0</v>
      </c>
      <c r="M247" s="104">
        <v>0</v>
      </c>
    </row>
    <row r="248" spans="1:13" ht="12.75">
      <c r="A248" s="75">
        <v>3133</v>
      </c>
      <c r="B248" s="44"/>
      <c r="C248" s="43" t="s">
        <v>162</v>
      </c>
      <c r="D248" s="72">
        <f t="shared" si="135"/>
        <v>670</v>
      </c>
      <c r="E248" s="72">
        <f>SUM(E249)</f>
        <v>0</v>
      </c>
      <c r="F248" s="72">
        <f aca="true" t="shared" si="142" ref="F248:M248">SUM(F249)</f>
        <v>0</v>
      </c>
      <c r="G248" s="72">
        <f t="shared" si="142"/>
        <v>0</v>
      </c>
      <c r="H248" s="72">
        <f t="shared" si="142"/>
        <v>670</v>
      </c>
      <c r="I248" s="72">
        <f t="shared" si="142"/>
        <v>0</v>
      </c>
      <c r="J248" s="72">
        <f t="shared" si="142"/>
        <v>0</v>
      </c>
      <c r="K248" s="72">
        <f t="shared" si="142"/>
        <v>0</v>
      </c>
      <c r="L248" s="72">
        <f t="shared" si="142"/>
        <v>0</v>
      </c>
      <c r="M248" s="72">
        <f t="shared" si="142"/>
        <v>0</v>
      </c>
    </row>
    <row r="249" spans="1:13" ht="12.75">
      <c r="A249" s="42">
        <v>31332</v>
      </c>
      <c r="B249" s="41"/>
      <c r="C249" s="43" t="s">
        <v>162</v>
      </c>
      <c r="D249" s="46">
        <f t="shared" si="135"/>
        <v>670</v>
      </c>
      <c r="E249" s="104">
        <v>0</v>
      </c>
      <c r="F249" s="104">
        <v>0</v>
      </c>
      <c r="G249" s="104">
        <v>0</v>
      </c>
      <c r="H249" s="104">
        <v>670</v>
      </c>
      <c r="I249" s="104">
        <v>0</v>
      </c>
      <c r="J249" s="104">
        <v>0</v>
      </c>
      <c r="K249" s="104">
        <v>0</v>
      </c>
      <c r="L249" s="104">
        <v>0</v>
      </c>
      <c r="M249" s="104">
        <v>0</v>
      </c>
    </row>
    <row r="250" spans="1:13" ht="11.25" customHeight="1">
      <c r="A250" s="70"/>
      <c r="B250" s="61"/>
      <c r="C250" s="62"/>
      <c r="D250" s="80"/>
      <c r="E250" s="63"/>
      <c r="F250" s="63"/>
      <c r="G250" s="63"/>
      <c r="H250" s="63"/>
      <c r="I250" s="63"/>
      <c r="J250" s="63"/>
      <c r="K250" s="63"/>
      <c r="L250" s="63"/>
      <c r="M250" s="63"/>
    </row>
    <row r="251" spans="1:13" ht="12.75">
      <c r="A251" s="56" t="s">
        <v>171</v>
      </c>
      <c r="B251" s="56"/>
      <c r="C251" s="60" t="s">
        <v>98</v>
      </c>
      <c r="D251" s="79">
        <f aca="true" t="shared" si="143" ref="D251:D262">SUM(E251:K251)</f>
        <v>15500</v>
      </c>
      <c r="E251" s="79">
        <f>SUM(E252)</f>
        <v>0</v>
      </c>
      <c r="F251" s="79">
        <f aca="true" t="shared" si="144" ref="F251:M252">SUM(F252)</f>
        <v>0</v>
      </c>
      <c r="G251" s="79">
        <f t="shared" si="144"/>
        <v>15500</v>
      </c>
      <c r="H251" s="79">
        <f t="shared" si="144"/>
        <v>0</v>
      </c>
      <c r="I251" s="79">
        <f t="shared" si="144"/>
        <v>0</v>
      </c>
      <c r="J251" s="79">
        <f t="shared" si="144"/>
        <v>0</v>
      </c>
      <c r="K251" s="79">
        <f t="shared" si="144"/>
        <v>0</v>
      </c>
      <c r="L251" s="79">
        <f t="shared" si="144"/>
        <v>15500</v>
      </c>
      <c r="M251" s="79">
        <f t="shared" si="144"/>
        <v>15500</v>
      </c>
    </row>
    <row r="252" spans="1:13" ht="12.75">
      <c r="A252" s="75">
        <v>3</v>
      </c>
      <c r="B252" s="76"/>
      <c r="C252" s="77" t="s">
        <v>31</v>
      </c>
      <c r="D252" s="72">
        <f t="shared" si="143"/>
        <v>15500</v>
      </c>
      <c r="E252" s="72">
        <f>SUM(E253)</f>
        <v>0</v>
      </c>
      <c r="F252" s="72">
        <f t="shared" si="144"/>
        <v>0</v>
      </c>
      <c r="G252" s="72">
        <f t="shared" si="144"/>
        <v>15500</v>
      </c>
      <c r="H252" s="72">
        <f t="shared" si="144"/>
        <v>0</v>
      </c>
      <c r="I252" s="72">
        <f t="shared" si="144"/>
        <v>0</v>
      </c>
      <c r="J252" s="72">
        <f t="shared" si="144"/>
        <v>0</v>
      </c>
      <c r="K252" s="72">
        <f t="shared" si="144"/>
        <v>0</v>
      </c>
      <c r="L252" s="72">
        <f t="shared" si="144"/>
        <v>15500</v>
      </c>
      <c r="M252" s="72">
        <f t="shared" si="144"/>
        <v>15500</v>
      </c>
    </row>
    <row r="253" spans="1:13" ht="12.75">
      <c r="A253" s="75">
        <v>32</v>
      </c>
      <c r="B253" s="76"/>
      <c r="C253" s="77" t="s">
        <v>17</v>
      </c>
      <c r="D253" s="72">
        <f t="shared" si="143"/>
        <v>15500</v>
      </c>
      <c r="E253" s="72">
        <f>E257+E254+E260</f>
        <v>0</v>
      </c>
      <c r="F253" s="72">
        <f>F257+F254+F260</f>
        <v>0</v>
      </c>
      <c r="G253" s="72">
        <f>G257+G254+G260</f>
        <v>15500</v>
      </c>
      <c r="H253" s="72">
        <f>H257+H254+H260</f>
        <v>0</v>
      </c>
      <c r="I253" s="72">
        <f>I257+I254+I260</f>
        <v>0</v>
      </c>
      <c r="J253" s="72">
        <f>J257+J254+J260</f>
        <v>0</v>
      </c>
      <c r="K253" s="72">
        <f>K257+K254+K260</f>
        <v>0</v>
      </c>
      <c r="L253" s="72">
        <v>15500</v>
      </c>
      <c r="M253" s="72">
        <v>15500</v>
      </c>
    </row>
    <row r="254" spans="1:13" ht="12.75">
      <c r="A254" s="75">
        <v>321</v>
      </c>
      <c r="B254" s="41"/>
      <c r="C254" s="43" t="s">
        <v>18</v>
      </c>
      <c r="D254" s="72">
        <f t="shared" si="143"/>
        <v>7000</v>
      </c>
      <c r="E254" s="72">
        <f>E255</f>
        <v>0</v>
      </c>
      <c r="F254" s="72">
        <f>F255</f>
        <v>0</v>
      </c>
      <c r="G254" s="72">
        <f>G255</f>
        <v>7000</v>
      </c>
      <c r="H254" s="72">
        <f aca="true" t="shared" si="145" ref="H254:M254">H255</f>
        <v>0</v>
      </c>
      <c r="I254" s="72">
        <f t="shared" si="145"/>
        <v>0</v>
      </c>
      <c r="J254" s="72">
        <f t="shared" si="145"/>
        <v>0</v>
      </c>
      <c r="K254" s="72">
        <f t="shared" si="145"/>
        <v>0</v>
      </c>
      <c r="L254" s="72">
        <f t="shared" si="145"/>
        <v>0</v>
      </c>
      <c r="M254" s="72">
        <f t="shared" si="145"/>
        <v>0</v>
      </c>
    </row>
    <row r="255" spans="1:13" ht="12.75">
      <c r="A255" s="75">
        <v>3211</v>
      </c>
      <c r="B255" s="44"/>
      <c r="C255" s="43" t="s">
        <v>35</v>
      </c>
      <c r="D255" s="72">
        <f t="shared" si="143"/>
        <v>7000</v>
      </c>
      <c r="E255" s="72">
        <f>SUM(E256)</f>
        <v>0</v>
      </c>
      <c r="F255" s="72">
        <f>SUM(F256)</f>
        <v>0</v>
      </c>
      <c r="G255" s="72">
        <f>SUM(G256)</f>
        <v>7000</v>
      </c>
      <c r="H255" s="72">
        <f aca="true" t="shared" si="146" ref="H255:M255">SUM(H256)</f>
        <v>0</v>
      </c>
      <c r="I255" s="72">
        <f t="shared" si="146"/>
        <v>0</v>
      </c>
      <c r="J255" s="72">
        <f t="shared" si="146"/>
        <v>0</v>
      </c>
      <c r="K255" s="72">
        <f t="shared" si="146"/>
        <v>0</v>
      </c>
      <c r="L255" s="72">
        <f t="shared" si="146"/>
        <v>0</v>
      </c>
      <c r="M255" s="72">
        <f t="shared" si="146"/>
        <v>0</v>
      </c>
    </row>
    <row r="256" spans="1:13" ht="12.75">
      <c r="A256" s="70">
        <v>32111</v>
      </c>
      <c r="B256" s="61"/>
      <c r="C256" s="43" t="s">
        <v>48</v>
      </c>
      <c r="D256" s="80">
        <f>SUM(E256:K256)</f>
        <v>7000</v>
      </c>
      <c r="E256" s="63">
        <v>0</v>
      </c>
      <c r="F256" s="63">
        <v>0</v>
      </c>
      <c r="G256" s="63">
        <v>7000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</row>
    <row r="257" spans="1:13" ht="12.75">
      <c r="A257" s="74">
        <v>323</v>
      </c>
      <c r="B257" s="61"/>
      <c r="C257" s="62" t="s">
        <v>20</v>
      </c>
      <c r="D257" s="72">
        <f t="shared" si="143"/>
        <v>1500</v>
      </c>
      <c r="E257" s="73">
        <f aca="true" t="shared" si="147" ref="E257:M257">E258</f>
        <v>0</v>
      </c>
      <c r="F257" s="73">
        <f t="shared" si="147"/>
        <v>0</v>
      </c>
      <c r="G257" s="73">
        <f t="shared" si="147"/>
        <v>1500</v>
      </c>
      <c r="H257" s="73">
        <f t="shared" si="147"/>
        <v>0</v>
      </c>
      <c r="I257" s="73">
        <f t="shared" si="147"/>
        <v>0</v>
      </c>
      <c r="J257" s="73">
        <f t="shared" si="147"/>
        <v>0</v>
      </c>
      <c r="K257" s="73">
        <f t="shared" si="147"/>
        <v>0</v>
      </c>
      <c r="L257" s="73">
        <f t="shared" si="147"/>
        <v>0</v>
      </c>
      <c r="M257" s="73">
        <f t="shared" si="147"/>
        <v>0</v>
      </c>
    </row>
    <row r="258" spans="1:13" ht="12.75">
      <c r="A258" s="74">
        <v>3231</v>
      </c>
      <c r="B258" s="61"/>
      <c r="C258" s="62" t="s">
        <v>38</v>
      </c>
      <c r="D258" s="72">
        <f t="shared" si="143"/>
        <v>1500</v>
      </c>
      <c r="E258" s="66">
        <f>SUM(E259)</f>
        <v>0</v>
      </c>
      <c r="F258" s="66">
        <f>SUM(F259)</f>
        <v>0</v>
      </c>
      <c r="G258" s="66">
        <f>SUM(G259)</f>
        <v>1500</v>
      </c>
      <c r="H258" s="66">
        <f aca="true" t="shared" si="148" ref="H258:M258">SUM(H259)</f>
        <v>0</v>
      </c>
      <c r="I258" s="66">
        <f t="shared" si="148"/>
        <v>0</v>
      </c>
      <c r="J258" s="66">
        <f t="shared" si="148"/>
        <v>0</v>
      </c>
      <c r="K258" s="66">
        <f t="shared" si="148"/>
        <v>0</v>
      </c>
      <c r="L258" s="66">
        <f t="shared" si="148"/>
        <v>0</v>
      </c>
      <c r="M258" s="66">
        <f t="shared" si="148"/>
        <v>0</v>
      </c>
    </row>
    <row r="259" spans="1:13" ht="12.75">
      <c r="A259" s="70">
        <v>32319</v>
      </c>
      <c r="B259" s="61"/>
      <c r="C259" s="62" t="s">
        <v>101</v>
      </c>
      <c r="D259" s="80">
        <f>SUM(E259:K259)</f>
        <v>1500</v>
      </c>
      <c r="E259" s="63">
        <v>0</v>
      </c>
      <c r="F259" s="63">
        <v>0</v>
      </c>
      <c r="G259" s="63">
        <v>1500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</row>
    <row r="260" spans="1:13" ht="12.75">
      <c r="A260" s="74">
        <v>329</v>
      </c>
      <c r="B260" s="61"/>
      <c r="C260" s="62" t="s">
        <v>84</v>
      </c>
      <c r="D260" s="72">
        <f>SUM(E260:K260)</f>
        <v>7000</v>
      </c>
      <c r="E260" s="66">
        <f>E261</f>
        <v>0</v>
      </c>
      <c r="F260" s="66">
        <f>F261</f>
        <v>0</v>
      </c>
      <c r="G260" s="66">
        <f>G261</f>
        <v>7000</v>
      </c>
      <c r="H260" s="66">
        <f aca="true" t="shared" si="149" ref="H260:M260">H261</f>
        <v>0</v>
      </c>
      <c r="I260" s="66">
        <f t="shared" si="149"/>
        <v>0</v>
      </c>
      <c r="J260" s="66">
        <f t="shared" si="149"/>
        <v>0</v>
      </c>
      <c r="K260" s="66">
        <f t="shared" si="149"/>
        <v>0</v>
      </c>
      <c r="L260" s="66">
        <f t="shared" si="149"/>
        <v>0</v>
      </c>
      <c r="M260" s="66">
        <f t="shared" si="149"/>
        <v>0</v>
      </c>
    </row>
    <row r="261" spans="1:13" ht="12.75">
      <c r="A261" s="74">
        <v>3299</v>
      </c>
      <c r="B261" s="61"/>
      <c r="C261" s="62" t="s">
        <v>84</v>
      </c>
      <c r="D261" s="72">
        <f>SUM(E261:K261)</f>
        <v>7000</v>
      </c>
      <c r="E261" s="66">
        <f aca="true" t="shared" si="150" ref="E261:M261">SUM(E262)</f>
        <v>0</v>
      </c>
      <c r="F261" s="66">
        <f t="shared" si="150"/>
        <v>0</v>
      </c>
      <c r="G261" s="66">
        <f t="shared" si="150"/>
        <v>7000</v>
      </c>
      <c r="H261" s="66">
        <f t="shared" si="150"/>
        <v>0</v>
      </c>
      <c r="I261" s="66">
        <f t="shared" si="150"/>
        <v>0</v>
      </c>
      <c r="J261" s="66">
        <f t="shared" si="150"/>
        <v>0</v>
      </c>
      <c r="K261" s="66">
        <f t="shared" si="150"/>
        <v>0</v>
      </c>
      <c r="L261" s="66">
        <f t="shared" si="150"/>
        <v>0</v>
      </c>
      <c r="M261" s="66">
        <f t="shared" si="150"/>
        <v>0</v>
      </c>
    </row>
    <row r="262" spans="1:13" ht="12.75">
      <c r="A262" s="70">
        <v>32999</v>
      </c>
      <c r="B262" s="61"/>
      <c r="C262" s="62" t="s">
        <v>85</v>
      </c>
      <c r="D262" s="80">
        <f t="shared" si="143"/>
        <v>7000</v>
      </c>
      <c r="E262" s="63">
        <v>0</v>
      </c>
      <c r="F262" s="63">
        <v>0</v>
      </c>
      <c r="G262" s="63">
        <v>7000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</row>
    <row r="263" spans="12:13" ht="12.75">
      <c r="L263" s="51"/>
      <c r="M263" s="51"/>
    </row>
    <row r="264" spans="1:13" ht="12.75">
      <c r="A264" s="56" t="s">
        <v>172</v>
      </c>
      <c r="B264" s="56"/>
      <c r="C264" s="60" t="s">
        <v>99</v>
      </c>
      <c r="D264" s="79">
        <f aca="true" t="shared" si="151" ref="D264:D334">SUM(E264:K264)</f>
        <v>103200</v>
      </c>
      <c r="E264" s="81">
        <f aca="true" t="shared" si="152" ref="E264:K264">SUM(E265+E327)</f>
        <v>0</v>
      </c>
      <c r="F264" s="81">
        <f t="shared" si="152"/>
        <v>100000</v>
      </c>
      <c r="G264" s="81">
        <f t="shared" si="152"/>
        <v>200</v>
      </c>
      <c r="H264" s="81">
        <f t="shared" si="152"/>
        <v>0</v>
      </c>
      <c r="I264" s="81">
        <f t="shared" si="152"/>
        <v>0</v>
      </c>
      <c r="J264" s="81">
        <f t="shared" si="152"/>
        <v>3000</v>
      </c>
      <c r="K264" s="81">
        <f t="shared" si="152"/>
        <v>0</v>
      </c>
      <c r="L264" s="81">
        <f>SUM(L265+L327)</f>
        <v>93200</v>
      </c>
      <c r="M264" s="81">
        <f>SUM(M265+M327)</f>
        <v>93200</v>
      </c>
    </row>
    <row r="265" spans="1:13" ht="12.75">
      <c r="A265" s="75">
        <v>3</v>
      </c>
      <c r="B265" s="76"/>
      <c r="C265" s="77" t="s">
        <v>31</v>
      </c>
      <c r="D265" s="72">
        <f t="shared" si="151"/>
        <v>96200</v>
      </c>
      <c r="E265" s="72">
        <f aca="true" t="shared" si="153" ref="E265:K265">SUM(E266,E318)</f>
        <v>0</v>
      </c>
      <c r="F265" s="72">
        <f t="shared" si="153"/>
        <v>93000</v>
      </c>
      <c r="G265" s="72">
        <f t="shared" si="153"/>
        <v>200</v>
      </c>
      <c r="H265" s="72">
        <f t="shared" si="153"/>
        <v>0</v>
      </c>
      <c r="I265" s="72">
        <f t="shared" si="153"/>
        <v>0</v>
      </c>
      <c r="J265" s="72">
        <f t="shared" si="153"/>
        <v>3000</v>
      </c>
      <c r="K265" s="72">
        <f t="shared" si="153"/>
        <v>0</v>
      </c>
      <c r="L265" s="72">
        <f>SUM(L266,L318)</f>
        <v>86200</v>
      </c>
      <c r="M265" s="72">
        <f>SUM(M266,M318)</f>
        <v>86200</v>
      </c>
    </row>
    <row r="266" spans="1:13" ht="12.75">
      <c r="A266" s="75">
        <v>32</v>
      </c>
      <c r="B266" s="76"/>
      <c r="C266" s="77" t="s">
        <v>17</v>
      </c>
      <c r="D266" s="72">
        <f t="shared" si="151"/>
        <v>90500</v>
      </c>
      <c r="E266" s="72">
        <f aca="true" t="shared" si="154" ref="E266:K266">E267+E274+E289+E304+E307</f>
        <v>0</v>
      </c>
      <c r="F266" s="72">
        <f t="shared" si="154"/>
        <v>87500</v>
      </c>
      <c r="G266" s="72">
        <f t="shared" si="154"/>
        <v>0</v>
      </c>
      <c r="H266" s="72">
        <f t="shared" si="154"/>
        <v>0</v>
      </c>
      <c r="I266" s="72">
        <f t="shared" si="154"/>
        <v>0</v>
      </c>
      <c r="J266" s="72">
        <f t="shared" si="154"/>
        <v>3000</v>
      </c>
      <c r="K266" s="72">
        <f t="shared" si="154"/>
        <v>0</v>
      </c>
      <c r="L266" s="72">
        <v>80500</v>
      </c>
      <c r="M266" s="72">
        <v>80500</v>
      </c>
    </row>
    <row r="267" spans="1:13" ht="12.75">
      <c r="A267" s="75">
        <v>321</v>
      </c>
      <c r="B267" s="41"/>
      <c r="C267" s="43" t="s">
        <v>18</v>
      </c>
      <c r="D267" s="72">
        <f t="shared" si="151"/>
        <v>12000</v>
      </c>
      <c r="E267" s="72">
        <f aca="true" t="shared" si="155" ref="E267:K267">E268+E272</f>
        <v>0</v>
      </c>
      <c r="F267" s="72">
        <f t="shared" si="155"/>
        <v>12000</v>
      </c>
      <c r="G267" s="72">
        <f t="shared" si="155"/>
        <v>0</v>
      </c>
      <c r="H267" s="72">
        <f t="shared" si="155"/>
        <v>0</v>
      </c>
      <c r="I267" s="72">
        <f t="shared" si="155"/>
        <v>0</v>
      </c>
      <c r="J267" s="72">
        <f t="shared" si="155"/>
        <v>0</v>
      </c>
      <c r="K267" s="72">
        <f t="shared" si="155"/>
        <v>0</v>
      </c>
      <c r="L267" s="72">
        <f>L268+L272</f>
        <v>0</v>
      </c>
      <c r="M267" s="72">
        <f>M268+M272</f>
        <v>0</v>
      </c>
    </row>
    <row r="268" spans="1:13" ht="12.75">
      <c r="A268" s="75">
        <v>3211</v>
      </c>
      <c r="B268" s="44"/>
      <c r="C268" s="43" t="s">
        <v>35</v>
      </c>
      <c r="D268" s="72">
        <f t="shared" si="151"/>
        <v>10000</v>
      </c>
      <c r="E268" s="72">
        <f aca="true" t="shared" si="156" ref="E268:K268">SUM(E269:E271)</f>
        <v>0</v>
      </c>
      <c r="F268" s="72">
        <f t="shared" si="156"/>
        <v>10000</v>
      </c>
      <c r="G268" s="72">
        <f t="shared" si="156"/>
        <v>0</v>
      </c>
      <c r="H268" s="72">
        <f t="shared" si="156"/>
        <v>0</v>
      </c>
      <c r="I268" s="72">
        <f t="shared" si="156"/>
        <v>0</v>
      </c>
      <c r="J268" s="72">
        <f t="shared" si="156"/>
        <v>0</v>
      </c>
      <c r="K268" s="72">
        <f t="shared" si="156"/>
        <v>0</v>
      </c>
      <c r="L268" s="72">
        <f>SUM(L269:L271)</f>
        <v>0</v>
      </c>
      <c r="M268" s="72">
        <f>SUM(M269:M271)</f>
        <v>0</v>
      </c>
    </row>
    <row r="269" spans="1:13" ht="12.75">
      <c r="A269" s="42">
        <v>32111</v>
      </c>
      <c r="B269" s="44"/>
      <c r="C269" s="43" t="s">
        <v>48</v>
      </c>
      <c r="D269" s="46">
        <f t="shared" si="151"/>
        <v>3000</v>
      </c>
      <c r="E269" s="46">
        <v>0</v>
      </c>
      <c r="F269" s="46">
        <v>3000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</row>
    <row r="270" spans="1:13" ht="12.75">
      <c r="A270" s="42">
        <v>32113</v>
      </c>
      <c r="B270" s="44"/>
      <c r="C270" s="43" t="s">
        <v>49</v>
      </c>
      <c r="D270" s="46">
        <f t="shared" si="151"/>
        <v>2000</v>
      </c>
      <c r="E270" s="46">
        <v>0</v>
      </c>
      <c r="F270" s="46">
        <v>2000</v>
      </c>
      <c r="G270" s="46">
        <v>0</v>
      </c>
      <c r="H270" s="46">
        <v>0</v>
      </c>
      <c r="I270" s="46">
        <v>0</v>
      </c>
      <c r="J270" s="46">
        <v>0</v>
      </c>
      <c r="K270" s="46">
        <v>0</v>
      </c>
      <c r="L270" s="46">
        <v>0</v>
      </c>
      <c r="M270" s="46">
        <v>0</v>
      </c>
    </row>
    <row r="271" spans="1:13" ht="12.75">
      <c r="A271" s="42">
        <v>32115</v>
      </c>
      <c r="B271" s="44"/>
      <c r="C271" s="43" t="s">
        <v>50</v>
      </c>
      <c r="D271" s="46">
        <f t="shared" si="151"/>
        <v>5000</v>
      </c>
      <c r="E271" s="46">
        <v>0</v>
      </c>
      <c r="F271" s="46">
        <v>5000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</row>
    <row r="272" spans="1:13" ht="12.75">
      <c r="A272" s="75">
        <v>3213</v>
      </c>
      <c r="B272" s="44"/>
      <c r="C272" s="43" t="s">
        <v>36</v>
      </c>
      <c r="D272" s="72">
        <f t="shared" si="151"/>
        <v>2000</v>
      </c>
      <c r="E272" s="72">
        <f aca="true" t="shared" si="157" ref="E272:M272">SUM(E273)</f>
        <v>0</v>
      </c>
      <c r="F272" s="72">
        <f t="shared" si="157"/>
        <v>2000</v>
      </c>
      <c r="G272" s="72">
        <f t="shared" si="157"/>
        <v>0</v>
      </c>
      <c r="H272" s="72">
        <f t="shared" si="157"/>
        <v>0</v>
      </c>
      <c r="I272" s="72">
        <f t="shared" si="157"/>
        <v>0</v>
      </c>
      <c r="J272" s="72">
        <f t="shared" si="157"/>
        <v>0</v>
      </c>
      <c r="K272" s="72">
        <f t="shared" si="157"/>
        <v>0</v>
      </c>
      <c r="L272" s="72">
        <f t="shared" si="157"/>
        <v>0</v>
      </c>
      <c r="M272" s="72">
        <f t="shared" si="157"/>
        <v>0</v>
      </c>
    </row>
    <row r="273" spans="1:13" ht="12.75">
      <c r="A273" s="42">
        <v>32131</v>
      </c>
      <c r="B273" s="44"/>
      <c r="C273" s="43" t="s">
        <v>51</v>
      </c>
      <c r="D273" s="46">
        <f t="shared" si="151"/>
        <v>2000</v>
      </c>
      <c r="E273" s="46">
        <v>0</v>
      </c>
      <c r="F273" s="46">
        <v>2000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</row>
    <row r="274" spans="1:13" ht="12.75">
      <c r="A274" s="75">
        <v>322</v>
      </c>
      <c r="B274" s="44"/>
      <c r="C274" s="43" t="s">
        <v>19</v>
      </c>
      <c r="D274" s="72">
        <f t="shared" si="151"/>
        <v>9900</v>
      </c>
      <c r="E274" s="72">
        <f aca="true" t="shared" si="158" ref="E274:K274">E275+E280+E278+E282+E285+E287</f>
        <v>0</v>
      </c>
      <c r="F274" s="72">
        <f t="shared" si="158"/>
        <v>9900</v>
      </c>
      <c r="G274" s="72">
        <f t="shared" si="158"/>
        <v>0</v>
      </c>
      <c r="H274" s="72">
        <f t="shared" si="158"/>
        <v>0</v>
      </c>
      <c r="I274" s="72">
        <f t="shared" si="158"/>
        <v>0</v>
      </c>
      <c r="J274" s="72">
        <f t="shared" si="158"/>
        <v>0</v>
      </c>
      <c r="K274" s="72">
        <f t="shared" si="158"/>
        <v>0</v>
      </c>
      <c r="L274" s="72">
        <f>L275+L280+L278+L282+L285+L287</f>
        <v>0</v>
      </c>
      <c r="M274" s="72">
        <f>M275+M280+M278+M282+M285+M287</f>
        <v>0</v>
      </c>
    </row>
    <row r="275" spans="1:13" ht="12.75">
      <c r="A275" s="74">
        <v>3221</v>
      </c>
      <c r="B275" s="61"/>
      <c r="C275" s="62" t="s">
        <v>158</v>
      </c>
      <c r="D275" s="72">
        <f t="shared" si="151"/>
        <v>1300</v>
      </c>
      <c r="E275" s="66">
        <f aca="true" t="shared" si="159" ref="E275:K275">SUM(E276:E277)</f>
        <v>0</v>
      </c>
      <c r="F275" s="66">
        <f t="shared" si="159"/>
        <v>1300</v>
      </c>
      <c r="G275" s="66">
        <f t="shared" si="159"/>
        <v>0</v>
      </c>
      <c r="H275" s="66">
        <f t="shared" si="159"/>
        <v>0</v>
      </c>
      <c r="I275" s="66">
        <f t="shared" si="159"/>
        <v>0</v>
      </c>
      <c r="J275" s="66">
        <f t="shared" si="159"/>
        <v>0</v>
      </c>
      <c r="K275" s="66">
        <f t="shared" si="159"/>
        <v>0</v>
      </c>
      <c r="L275" s="66">
        <f>SUM(L276:L277)</f>
        <v>0</v>
      </c>
      <c r="M275" s="66">
        <f>SUM(M276:M277)</f>
        <v>0</v>
      </c>
    </row>
    <row r="276" spans="1:13" ht="12.75">
      <c r="A276" s="70">
        <v>32214</v>
      </c>
      <c r="B276" s="61"/>
      <c r="C276" s="62" t="s">
        <v>55</v>
      </c>
      <c r="D276" s="46">
        <f t="shared" si="151"/>
        <v>300</v>
      </c>
      <c r="E276" s="63">
        <v>0</v>
      </c>
      <c r="F276" s="46">
        <v>300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</row>
    <row r="277" spans="1:13" ht="12.75">
      <c r="A277" s="70">
        <v>32219</v>
      </c>
      <c r="B277" s="61"/>
      <c r="C277" s="105" t="s">
        <v>205</v>
      </c>
      <c r="D277" s="46">
        <f t="shared" si="151"/>
        <v>1000</v>
      </c>
      <c r="E277" s="63">
        <v>0</v>
      </c>
      <c r="F277" s="46">
        <v>1000</v>
      </c>
      <c r="G277" s="46">
        <v>0</v>
      </c>
      <c r="H277" s="46">
        <v>0</v>
      </c>
      <c r="I277" s="46">
        <v>0</v>
      </c>
      <c r="J277" s="46">
        <v>0</v>
      </c>
      <c r="K277" s="46">
        <v>0</v>
      </c>
      <c r="L277" s="46">
        <v>0</v>
      </c>
      <c r="M277" s="46">
        <v>0</v>
      </c>
    </row>
    <row r="278" spans="1:13" ht="12.75">
      <c r="A278" s="74">
        <v>3222</v>
      </c>
      <c r="B278" s="61"/>
      <c r="C278" s="62" t="s">
        <v>44</v>
      </c>
      <c r="D278" s="72">
        <f>SUM(E278:K278)</f>
        <v>5000</v>
      </c>
      <c r="E278" s="66">
        <f aca="true" t="shared" si="160" ref="E278:M280">SUM(E279:E279)</f>
        <v>0</v>
      </c>
      <c r="F278" s="66">
        <f t="shared" si="160"/>
        <v>5000</v>
      </c>
      <c r="G278" s="66">
        <f t="shared" si="160"/>
        <v>0</v>
      </c>
      <c r="H278" s="66">
        <f t="shared" si="160"/>
        <v>0</v>
      </c>
      <c r="I278" s="66">
        <f t="shared" si="160"/>
        <v>0</v>
      </c>
      <c r="J278" s="66">
        <f t="shared" si="160"/>
        <v>0</v>
      </c>
      <c r="K278" s="66">
        <f t="shared" si="160"/>
        <v>0</v>
      </c>
      <c r="L278" s="66">
        <f t="shared" si="160"/>
        <v>0</v>
      </c>
      <c r="M278" s="66">
        <f t="shared" si="160"/>
        <v>0</v>
      </c>
    </row>
    <row r="279" spans="1:13" ht="12.75">
      <c r="A279" s="70">
        <v>32224</v>
      </c>
      <c r="B279" s="61"/>
      <c r="C279" s="62" t="s">
        <v>100</v>
      </c>
      <c r="D279" s="46">
        <f>SUM(E279:K279)</f>
        <v>5000</v>
      </c>
      <c r="E279" s="63">
        <v>0</v>
      </c>
      <c r="F279" s="46">
        <v>5000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0</v>
      </c>
    </row>
    <row r="280" spans="1:13" ht="12.75" customHeight="1">
      <c r="A280" s="74">
        <v>3223</v>
      </c>
      <c r="B280" s="61"/>
      <c r="C280" s="62" t="s">
        <v>37</v>
      </c>
      <c r="D280" s="72">
        <f t="shared" si="151"/>
        <v>200</v>
      </c>
      <c r="E280" s="66">
        <f t="shared" si="160"/>
        <v>0</v>
      </c>
      <c r="F280" s="66">
        <f t="shared" si="160"/>
        <v>200</v>
      </c>
      <c r="G280" s="66">
        <f t="shared" si="160"/>
        <v>0</v>
      </c>
      <c r="H280" s="66">
        <f t="shared" si="160"/>
        <v>0</v>
      </c>
      <c r="I280" s="66">
        <f t="shared" si="160"/>
        <v>0</v>
      </c>
      <c r="J280" s="66">
        <f t="shared" si="160"/>
        <v>0</v>
      </c>
      <c r="K280" s="66">
        <f t="shared" si="160"/>
        <v>0</v>
      </c>
      <c r="L280" s="66">
        <f t="shared" si="160"/>
        <v>0</v>
      </c>
      <c r="M280" s="66">
        <f t="shared" si="160"/>
        <v>0</v>
      </c>
    </row>
    <row r="281" spans="1:13" ht="12.75">
      <c r="A281" s="70">
        <v>32234</v>
      </c>
      <c r="B281" s="61"/>
      <c r="C281" s="62" t="s">
        <v>60</v>
      </c>
      <c r="D281" s="46">
        <f t="shared" si="151"/>
        <v>200</v>
      </c>
      <c r="E281" s="63">
        <v>0</v>
      </c>
      <c r="F281" s="46">
        <v>200</v>
      </c>
      <c r="G281" s="46">
        <v>0</v>
      </c>
      <c r="H281" s="46">
        <v>0</v>
      </c>
      <c r="I281" s="46">
        <v>0</v>
      </c>
      <c r="J281" s="46">
        <v>0</v>
      </c>
      <c r="K281" s="46">
        <v>0</v>
      </c>
      <c r="L281" s="46">
        <v>0</v>
      </c>
      <c r="M281" s="46">
        <v>0</v>
      </c>
    </row>
    <row r="282" spans="1:13" ht="12.75">
      <c r="A282" s="74">
        <v>3224</v>
      </c>
      <c r="B282" s="61"/>
      <c r="C282" s="105" t="s">
        <v>203</v>
      </c>
      <c r="D282" s="72">
        <f t="shared" si="151"/>
        <v>2700</v>
      </c>
      <c r="E282" s="66">
        <f aca="true" t="shared" si="161" ref="E282:K282">SUM(E283:E284)</f>
        <v>0</v>
      </c>
      <c r="F282" s="66">
        <f t="shared" si="161"/>
        <v>2700</v>
      </c>
      <c r="G282" s="66">
        <f t="shared" si="161"/>
        <v>0</v>
      </c>
      <c r="H282" s="66">
        <f t="shared" si="161"/>
        <v>0</v>
      </c>
      <c r="I282" s="66">
        <f t="shared" si="161"/>
        <v>0</v>
      </c>
      <c r="J282" s="66">
        <f t="shared" si="161"/>
        <v>0</v>
      </c>
      <c r="K282" s="66">
        <f t="shared" si="161"/>
        <v>0</v>
      </c>
      <c r="L282" s="66">
        <f>SUM(L283:L284)</f>
        <v>0</v>
      </c>
      <c r="M282" s="66">
        <f>SUM(M283:M284)</f>
        <v>0</v>
      </c>
    </row>
    <row r="283" spans="1:13" ht="25.5">
      <c r="A283" s="70">
        <v>32241</v>
      </c>
      <c r="B283" s="61"/>
      <c r="C283" s="105" t="s">
        <v>62</v>
      </c>
      <c r="D283" s="46">
        <f t="shared" si="151"/>
        <v>200</v>
      </c>
      <c r="E283" s="63">
        <v>0</v>
      </c>
      <c r="F283" s="46">
        <v>200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0</v>
      </c>
    </row>
    <row r="284" spans="1:13" ht="25.5">
      <c r="A284" s="70">
        <v>32242</v>
      </c>
      <c r="B284" s="61"/>
      <c r="C284" s="105" t="s">
        <v>206</v>
      </c>
      <c r="D284" s="46">
        <f t="shared" si="151"/>
        <v>2500</v>
      </c>
      <c r="E284" s="63">
        <v>0</v>
      </c>
      <c r="F284" s="46">
        <v>2500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</row>
    <row r="285" spans="1:13" ht="12.75">
      <c r="A285" s="74">
        <v>3225</v>
      </c>
      <c r="B285" s="61"/>
      <c r="C285" s="62" t="s">
        <v>89</v>
      </c>
      <c r="D285" s="72">
        <f t="shared" si="151"/>
        <v>500</v>
      </c>
      <c r="E285" s="66">
        <f aca="true" t="shared" si="162" ref="E285:M285">SUM(E286)</f>
        <v>0</v>
      </c>
      <c r="F285" s="66">
        <f t="shared" si="162"/>
        <v>500</v>
      </c>
      <c r="G285" s="66">
        <f t="shared" si="162"/>
        <v>0</v>
      </c>
      <c r="H285" s="66">
        <f t="shared" si="162"/>
        <v>0</v>
      </c>
      <c r="I285" s="66">
        <f t="shared" si="162"/>
        <v>0</v>
      </c>
      <c r="J285" s="66">
        <f t="shared" si="162"/>
        <v>0</v>
      </c>
      <c r="K285" s="66">
        <f t="shared" si="162"/>
        <v>0</v>
      </c>
      <c r="L285" s="66">
        <f t="shared" si="162"/>
        <v>0</v>
      </c>
      <c r="M285" s="66">
        <f t="shared" si="162"/>
        <v>0</v>
      </c>
    </row>
    <row r="286" spans="1:13" ht="12.75">
      <c r="A286" s="70">
        <v>32251</v>
      </c>
      <c r="B286" s="61"/>
      <c r="C286" s="62" t="s">
        <v>104</v>
      </c>
      <c r="D286" s="46">
        <f t="shared" si="151"/>
        <v>500</v>
      </c>
      <c r="E286" s="63">
        <v>0</v>
      </c>
      <c r="F286" s="46">
        <v>500</v>
      </c>
      <c r="G286" s="46">
        <v>0</v>
      </c>
      <c r="H286" s="46">
        <v>0</v>
      </c>
      <c r="I286" s="46">
        <v>0</v>
      </c>
      <c r="J286" s="46">
        <v>0</v>
      </c>
      <c r="K286" s="46">
        <v>0</v>
      </c>
      <c r="L286" s="46">
        <v>0</v>
      </c>
      <c r="M286" s="46">
        <v>0</v>
      </c>
    </row>
    <row r="287" spans="1:13" ht="12.75">
      <c r="A287" s="78">
        <v>3227</v>
      </c>
      <c r="B287" s="67"/>
      <c r="C287" s="68" t="s">
        <v>65</v>
      </c>
      <c r="D287" s="72">
        <f t="shared" si="151"/>
        <v>200</v>
      </c>
      <c r="E287" s="66">
        <f aca="true" t="shared" si="163" ref="E287:M287">SUM(E288)</f>
        <v>0</v>
      </c>
      <c r="F287" s="66">
        <f t="shared" si="163"/>
        <v>200</v>
      </c>
      <c r="G287" s="66">
        <f t="shared" si="163"/>
        <v>0</v>
      </c>
      <c r="H287" s="66">
        <f t="shared" si="163"/>
        <v>0</v>
      </c>
      <c r="I287" s="66">
        <f t="shared" si="163"/>
        <v>0</v>
      </c>
      <c r="J287" s="66">
        <f t="shared" si="163"/>
        <v>0</v>
      </c>
      <c r="K287" s="66">
        <f t="shared" si="163"/>
        <v>0</v>
      </c>
      <c r="L287" s="66">
        <f t="shared" si="163"/>
        <v>0</v>
      </c>
      <c r="M287" s="66">
        <f t="shared" si="163"/>
        <v>0</v>
      </c>
    </row>
    <row r="288" spans="1:13" ht="12.75">
      <c r="A288" s="70">
        <v>32271</v>
      </c>
      <c r="B288" s="61"/>
      <c r="C288" s="62" t="s">
        <v>65</v>
      </c>
      <c r="D288" s="46">
        <f t="shared" si="151"/>
        <v>200</v>
      </c>
      <c r="E288" s="69">
        <v>0</v>
      </c>
      <c r="F288" s="46">
        <v>200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0</v>
      </c>
    </row>
    <row r="289" spans="1:13" ht="12.75">
      <c r="A289" s="74">
        <v>323</v>
      </c>
      <c r="B289" s="61"/>
      <c r="C289" s="62" t="s">
        <v>20</v>
      </c>
      <c r="D289" s="72">
        <f t="shared" si="151"/>
        <v>36100</v>
      </c>
      <c r="E289" s="73">
        <f aca="true" t="shared" si="164" ref="E289:K289">E290+E297+E294+E300+E302</f>
        <v>0</v>
      </c>
      <c r="F289" s="73">
        <f t="shared" si="164"/>
        <v>33100</v>
      </c>
      <c r="G289" s="73">
        <f t="shared" si="164"/>
        <v>0</v>
      </c>
      <c r="H289" s="73">
        <f t="shared" si="164"/>
        <v>0</v>
      </c>
      <c r="I289" s="73">
        <f t="shared" si="164"/>
        <v>0</v>
      </c>
      <c r="J289" s="73">
        <f t="shared" si="164"/>
        <v>3000</v>
      </c>
      <c r="K289" s="73">
        <f t="shared" si="164"/>
        <v>0</v>
      </c>
      <c r="L289" s="73">
        <f>L290+L297+L294+L300+L302</f>
        <v>0</v>
      </c>
      <c r="M289" s="73">
        <f>M290+M297+M294+M300+M302</f>
        <v>0</v>
      </c>
    </row>
    <row r="290" spans="1:13" ht="12.75">
      <c r="A290" s="74">
        <v>3231</v>
      </c>
      <c r="B290" s="61"/>
      <c r="C290" s="62" t="s">
        <v>66</v>
      </c>
      <c r="D290" s="72">
        <f t="shared" si="151"/>
        <v>2200</v>
      </c>
      <c r="E290" s="66">
        <f aca="true" t="shared" si="165" ref="E290:K290">SUM(E291:E293)</f>
        <v>0</v>
      </c>
      <c r="F290" s="66">
        <f t="shared" si="165"/>
        <v>2200</v>
      </c>
      <c r="G290" s="66">
        <f t="shared" si="165"/>
        <v>0</v>
      </c>
      <c r="H290" s="66">
        <f t="shared" si="165"/>
        <v>0</v>
      </c>
      <c r="I290" s="66">
        <f t="shared" si="165"/>
        <v>0</v>
      </c>
      <c r="J290" s="66">
        <f t="shared" si="165"/>
        <v>0</v>
      </c>
      <c r="K290" s="66">
        <f t="shared" si="165"/>
        <v>0</v>
      </c>
      <c r="L290" s="66">
        <f>SUM(L291:L293)</f>
        <v>0</v>
      </c>
      <c r="M290" s="66">
        <f>SUM(M291:M293)</f>
        <v>0</v>
      </c>
    </row>
    <row r="291" spans="1:13" ht="13.5" customHeight="1">
      <c r="A291" s="70">
        <v>32311</v>
      </c>
      <c r="B291" s="61"/>
      <c r="C291" s="62" t="s">
        <v>67</v>
      </c>
      <c r="D291" s="46">
        <f t="shared" si="151"/>
        <v>100</v>
      </c>
      <c r="E291" s="63">
        <v>0</v>
      </c>
      <c r="F291" s="46">
        <v>100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</row>
    <row r="292" spans="1:13" ht="12.75">
      <c r="A292" s="70">
        <v>32312</v>
      </c>
      <c r="B292" s="61"/>
      <c r="C292" s="62" t="s">
        <v>173</v>
      </c>
      <c r="D292" s="46">
        <f t="shared" si="151"/>
        <v>300</v>
      </c>
      <c r="E292" s="63">
        <v>0</v>
      </c>
      <c r="F292" s="46">
        <v>300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</row>
    <row r="293" spans="1:13" ht="12.75">
      <c r="A293" s="70">
        <v>32319</v>
      </c>
      <c r="B293" s="61"/>
      <c r="C293" s="62" t="s">
        <v>110</v>
      </c>
      <c r="D293" s="46">
        <f t="shared" si="151"/>
        <v>1800</v>
      </c>
      <c r="E293" s="63">
        <v>0</v>
      </c>
      <c r="F293" s="46">
        <v>1800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</row>
    <row r="294" spans="1:13" ht="12.75">
      <c r="A294" s="74">
        <v>3232</v>
      </c>
      <c r="B294" s="61"/>
      <c r="C294" s="62" t="s">
        <v>32</v>
      </c>
      <c r="D294" s="72">
        <f t="shared" si="151"/>
        <v>33000</v>
      </c>
      <c r="E294" s="66">
        <f>SUM(E296:E296)</f>
        <v>0</v>
      </c>
      <c r="F294" s="66">
        <f aca="true" t="shared" si="166" ref="F294:K294">SUM(F295:F296)</f>
        <v>30000</v>
      </c>
      <c r="G294" s="66">
        <f t="shared" si="166"/>
        <v>0</v>
      </c>
      <c r="H294" s="66">
        <f t="shared" si="166"/>
        <v>0</v>
      </c>
      <c r="I294" s="66">
        <f t="shared" si="166"/>
        <v>0</v>
      </c>
      <c r="J294" s="66">
        <f t="shared" si="166"/>
        <v>3000</v>
      </c>
      <c r="K294" s="66">
        <f t="shared" si="166"/>
        <v>0</v>
      </c>
      <c r="L294" s="66">
        <f>SUM(L295:L296)</f>
        <v>0</v>
      </c>
      <c r="M294" s="66">
        <f>SUM(M295:M296)</f>
        <v>0</v>
      </c>
    </row>
    <row r="295" spans="1:13" ht="12.75">
      <c r="A295" s="70">
        <v>32321</v>
      </c>
      <c r="B295" s="61"/>
      <c r="C295" s="124" t="s">
        <v>207</v>
      </c>
      <c r="D295" s="46">
        <f t="shared" si="151"/>
        <v>23000</v>
      </c>
      <c r="E295" s="63">
        <v>0</v>
      </c>
      <c r="F295" s="63">
        <v>20000</v>
      </c>
      <c r="G295" s="63">
        <v>0</v>
      </c>
      <c r="H295" s="63">
        <v>0</v>
      </c>
      <c r="I295" s="63">
        <v>0</v>
      </c>
      <c r="J295" s="63">
        <v>3000</v>
      </c>
      <c r="K295" s="63">
        <v>0</v>
      </c>
      <c r="L295" s="63">
        <v>0</v>
      </c>
      <c r="M295" s="63">
        <v>0</v>
      </c>
    </row>
    <row r="296" spans="1:13" ht="12.75">
      <c r="A296" s="70">
        <v>32322</v>
      </c>
      <c r="B296" s="61"/>
      <c r="C296" s="62" t="s">
        <v>111</v>
      </c>
      <c r="D296" s="46">
        <f t="shared" si="151"/>
        <v>10000</v>
      </c>
      <c r="E296" s="63">
        <v>0</v>
      </c>
      <c r="F296" s="46">
        <v>10000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</row>
    <row r="297" spans="1:13" ht="12.75">
      <c r="A297" s="74">
        <v>3234</v>
      </c>
      <c r="B297" s="61"/>
      <c r="C297" s="62" t="s">
        <v>39</v>
      </c>
      <c r="D297" s="72">
        <f t="shared" si="151"/>
        <v>300</v>
      </c>
      <c r="E297" s="66">
        <f aca="true" t="shared" si="167" ref="E297:K297">SUM(E298:E299)</f>
        <v>0</v>
      </c>
      <c r="F297" s="66">
        <f t="shared" si="167"/>
        <v>300</v>
      </c>
      <c r="G297" s="66">
        <f t="shared" si="167"/>
        <v>0</v>
      </c>
      <c r="H297" s="66">
        <f t="shared" si="167"/>
        <v>0</v>
      </c>
      <c r="I297" s="66">
        <f t="shared" si="167"/>
        <v>0</v>
      </c>
      <c r="J297" s="66">
        <f t="shared" si="167"/>
        <v>0</v>
      </c>
      <c r="K297" s="66">
        <f t="shared" si="167"/>
        <v>0</v>
      </c>
      <c r="L297" s="66">
        <f>SUM(L298:L299)</f>
        <v>0</v>
      </c>
      <c r="M297" s="66">
        <f>SUM(M298:M299)</f>
        <v>0</v>
      </c>
    </row>
    <row r="298" spans="1:13" ht="12.75">
      <c r="A298" s="70">
        <v>32341</v>
      </c>
      <c r="B298" s="61"/>
      <c r="C298" s="62" t="s">
        <v>73</v>
      </c>
      <c r="D298" s="46">
        <f t="shared" si="151"/>
        <v>200</v>
      </c>
      <c r="E298" s="63">
        <v>0</v>
      </c>
      <c r="F298" s="46">
        <v>200</v>
      </c>
      <c r="G298" s="46">
        <v>0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</row>
    <row r="299" spans="1:13" ht="12.75">
      <c r="A299" s="70">
        <v>32342</v>
      </c>
      <c r="B299" s="61"/>
      <c r="C299" s="62" t="s">
        <v>74</v>
      </c>
      <c r="D299" s="46">
        <f t="shared" si="151"/>
        <v>100</v>
      </c>
      <c r="E299" s="63">
        <v>0</v>
      </c>
      <c r="F299" s="46">
        <v>100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</row>
    <row r="300" spans="1:13" ht="12.75">
      <c r="A300" s="74">
        <v>3238</v>
      </c>
      <c r="B300" s="61"/>
      <c r="C300" s="62" t="s">
        <v>117</v>
      </c>
      <c r="D300" s="72">
        <f t="shared" si="151"/>
        <v>300</v>
      </c>
      <c r="E300" s="66">
        <f aca="true" t="shared" si="168" ref="E300:M300">SUM(E301)</f>
        <v>0</v>
      </c>
      <c r="F300" s="66">
        <f t="shared" si="168"/>
        <v>300</v>
      </c>
      <c r="G300" s="66">
        <f t="shared" si="168"/>
        <v>0</v>
      </c>
      <c r="H300" s="66">
        <f t="shared" si="168"/>
        <v>0</v>
      </c>
      <c r="I300" s="66">
        <f t="shared" si="168"/>
        <v>0</v>
      </c>
      <c r="J300" s="66">
        <f t="shared" si="168"/>
        <v>0</v>
      </c>
      <c r="K300" s="66">
        <f t="shared" si="168"/>
        <v>0</v>
      </c>
      <c r="L300" s="66">
        <f t="shared" si="168"/>
        <v>0</v>
      </c>
      <c r="M300" s="66">
        <f t="shared" si="168"/>
        <v>0</v>
      </c>
    </row>
    <row r="301" spans="1:13" ht="12.75">
      <c r="A301" s="70">
        <v>32389</v>
      </c>
      <c r="B301" s="61"/>
      <c r="C301" s="62" t="s">
        <v>116</v>
      </c>
      <c r="D301" s="46">
        <f t="shared" si="151"/>
        <v>300</v>
      </c>
      <c r="E301" s="63">
        <v>0</v>
      </c>
      <c r="F301" s="46">
        <v>300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</row>
    <row r="302" spans="1:13" ht="12.75">
      <c r="A302" s="74">
        <v>3239</v>
      </c>
      <c r="B302" s="61"/>
      <c r="C302" s="62" t="s">
        <v>40</v>
      </c>
      <c r="D302" s="72">
        <f t="shared" si="151"/>
        <v>300</v>
      </c>
      <c r="E302" s="66">
        <f aca="true" t="shared" si="169" ref="E302:M302">SUM(E303)</f>
        <v>0</v>
      </c>
      <c r="F302" s="66">
        <f t="shared" si="169"/>
        <v>300</v>
      </c>
      <c r="G302" s="66">
        <f t="shared" si="169"/>
        <v>0</v>
      </c>
      <c r="H302" s="66">
        <f t="shared" si="169"/>
        <v>0</v>
      </c>
      <c r="I302" s="66">
        <f t="shared" si="169"/>
        <v>0</v>
      </c>
      <c r="J302" s="66">
        <f t="shared" si="169"/>
        <v>0</v>
      </c>
      <c r="K302" s="66">
        <f t="shared" si="169"/>
        <v>0</v>
      </c>
      <c r="L302" s="66">
        <f t="shared" si="169"/>
        <v>0</v>
      </c>
      <c r="M302" s="66">
        <f t="shared" si="169"/>
        <v>0</v>
      </c>
    </row>
    <row r="303" spans="1:13" ht="12.75">
      <c r="A303" s="70">
        <v>32393</v>
      </c>
      <c r="B303" s="61"/>
      <c r="C303" s="62" t="s">
        <v>119</v>
      </c>
      <c r="D303" s="80">
        <f t="shared" si="151"/>
        <v>300</v>
      </c>
      <c r="E303" s="63">
        <v>0</v>
      </c>
      <c r="F303" s="63">
        <v>300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</row>
    <row r="304" spans="1:13" ht="12.75">
      <c r="A304" s="74">
        <v>324</v>
      </c>
      <c r="B304" s="61"/>
      <c r="C304" s="62" t="s">
        <v>138</v>
      </c>
      <c r="D304" s="72">
        <f t="shared" si="151"/>
        <v>500</v>
      </c>
      <c r="E304" s="66">
        <f aca="true" t="shared" si="170" ref="E304:M304">E305</f>
        <v>0</v>
      </c>
      <c r="F304" s="66">
        <f t="shared" si="170"/>
        <v>500</v>
      </c>
      <c r="G304" s="66">
        <f t="shared" si="170"/>
        <v>0</v>
      </c>
      <c r="H304" s="66">
        <f t="shared" si="170"/>
        <v>0</v>
      </c>
      <c r="I304" s="66">
        <f t="shared" si="170"/>
        <v>0</v>
      </c>
      <c r="J304" s="66">
        <f t="shared" si="170"/>
        <v>0</v>
      </c>
      <c r="K304" s="66">
        <f t="shared" si="170"/>
        <v>0</v>
      </c>
      <c r="L304" s="66">
        <f t="shared" si="170"/>
        <v>0</v>
      </c>
      <c r="M304" s="66">
        <f t="shared" si="170"/>
        <v>0</v>
      </c>
    </row>
    <row r="305" spans="1:13" ht="12.75">
      <c r="A305" s="74">
        <v>3241</v>
      </c>
      <c r="B305" s="61"/>
      <c r="C305" s="62" t="s">
        <v>138</v>
      </c>
      <c r="D305" s="72">
        <f t="shared" si="151"/>
        <v>500</v>
      </c>
      <c r="E305" s="66">
        <f aca="true" t="shared" si="171" ref="E305:M305">SUM(E306)</f>
        <v>0</v>
      </c>
      <c r="F305" s="66">
        <f t="shared" si="171"/>
        <v>500</v>
      </c>
      <c r="G305" s="66">
        <f t="shared" si="171"/>
        <v>0</v>
      </c>
      <c r="H305" s="66">
        <f t="shared" si="171"/>
        <v>0</v>
      </c>
      <c r="I305" s="66">
        <f t="shared" si="171"/>
        <v>0</v>
      </c>
      <c r="J305" s="66">
        <f t="shared" si="171"/>
        <v>0</v>
      </c>
      <c r="K305" s="66">
        <f t="shared" si="171"/>
        <v>0</v>
      </c>
      <c r="L305" s="66">
        <f t="shared" si="171"/>
        <v>0</v>
      </c>
      <c r="M305" s="66">
        <f t="shared" si="171"/>
        <v>0</v>
      </c>
    </row>
    <row r="306" spans="1:13" ht="12.75">
      <c r="A306" s="70">
        <v>32411</v>
      </c>
      <c r="B306" s="61"/>
      <c r="C306" s="62" t="s">
        <v>139</v>
      </c>
      <c r="D306" s="46">
        <f t="shared" si="151"/>
        <v>500</v>
      </c>
      <c r="E306" s="63">
        <v>0</v>
      </c>
      <c r="F306" s="46">
        <v>500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</row>
    <row r="307" spans="1:13" ht="12.75">
      <c r="A307" s="74">
        <v>329</v>
      </c>
      <c r="B307" s="61"/>
      <c r="C307" s="62" t="s">
        <v>84</v>
      </c>
      <c r="D307" s="72">
        <f t="shared" si="151"/>
        <v>32000</v>
      </c>
      <c r="E307" s="66">
        <f aca="true" t="shared" si="172" ref="E307:K307">E308+E310+E312+E315</f>
        <v>0</v>
      </c>
      <c r="F307" s="66">
        <f>F308+F310+F312+F315</f>
        <v>32000</v>
      </c>
      <c r="G307" s="66">
        <f t="shared" si="172"/>
        <v>0</v>
      </c>
      <c r="H307" s="66">
        <f t="shared" si="172"/>
        <v>0</v>
      </c>
      <c r="I307" s="66">
        <f t="shared" si="172"/>
        <v>0</v>
      </c>
      <c r="J307" s="66">
        <f t="shared" si="172"/>
        <v>0</v>
      </c>
      <c r="K307" s="66">
        <f t="shared" si="172"/>
        <v>0</v>
      </c>
      <c r="L307" s="66">
        <f>L308+L310+L312+L315</f>
        <v>0</v>
      </c>
      <c r="M307" s="66">
        <f>M308+M310+M312+M315</f>
        <v>0</v>
      </c>
    </row>
    <row r="308" spans="1:13" ht="12.75">
      <c r="A308" s="74">
        <v>3293</v>
      </c>
      <c r="B308" s="61"/>
      <c r="C308" s="62" t="s">
        <v>120</v>
      </c>
      <c r="D308" s="72">
        <f>SUM(E308:K308)</f>
        <v>5000</v>
      </c>
      <c r="E308" s="66">
        <f aca="true" t="shared" si="173" ref="E308:M310">SUM(E309)</f>
        <v>0</v>
      </c>
      <c r="F308" s="66">
        <f t="shared" si="173"/>
        <v>5000</v>
      </c>
      <c r="G308" s="66">
        <f t="shared" si="173"/>
        <v>0</v>
      </c>
      <c r="H308" s="66">
        <f t="shared" si="173"/>
        <v>0</v>
      </c>
      <c r="I308" s="66">
        <f t="shared" si="173"/>
        <v>0</v>
      </c>
      <c r="J308" s="66">
        <f t="shared" si="173"/>
        <v>0</v>
      </c>
      <c r="K308" s="66">
        <f t="shared" si="173"/>
        <v>0</v>
      </c>
      <c r="L308" s="66">
        <f t="shared" si="173"/>
        <v>0</v>
      </c>
      <c r="M308" s="66">
        <f t="shared" si="173"/>
        <v>0</v>
      </c>
    </row>
    <row r="309" spans="1:13" ht="12.75">
      <c r="A309" s="70">
        <v>32931</v>
      </c>
      <c r="B309" s="61"/>
      <c r="C309" s="62" t="s">
        <v>120</v>
      </c>
      <c r="D309" s="46">
        <f>SUM(E309:K309)</f>
        <v>5000</v>
      </c>
      <c r="E309" s="63">
        <v>0</v>
      </c>
      <c r="F309" s="46">
        <v>5000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</row>
    <row r="310" spans="1:13" ht="12.75">
      <c r="A310" s="74">
        <v>3294</v>
      </c>
      <c r="B310" s="61"/>
      <c r="C310" s="62" t="s">
        <v>41</v>
      </c>
      <c r="D310" s="72">
        <f t="shared" si="151"/>
        <v>500</v>
      </c>
      <c r="E310" s="66">
        <f t="shared" si="173"/>
        <v>0</v>
      </c>
      <c r="F310" s="66">
        <f t="shared" si="173"/>
        <v>500</v>
      </c>
      <c r="G310" s="66">
        <f t="shared" si="173"/>
        <v>0</v>
      </c>
      <c r="H310" s="66">
        <f t="shared" si="173"/>
        <v>0</v>
      </c>
      <c r="I310" s="66">
        <f t="shared" si="173"/>
        <v>0</v>
      </c>
      <c r="J310" s="66">
        <f t="shared" si="173"/>
        <v>0</v>
      </c>
      <c r="K310" s="66">
        <f t="shared" si="173"/>
        <v>0</v>
      </c>
      <c r="L310" s="66">
        <f t="shared" si="173"/>
        <v>0</v>
      </c>
      <c r="M310" s="66">
        <f t="shared" si="173"/>
        <v>0</v>
      </c>
    </row>
    <row r="311" spans="1:13" ht="12.75">
      <c r="A311" s="70">
        <v>32941</v>
      </c>
      <c r="B311" s="61"/>
      <c r="C311" s="62" t="s">
        <v>83</v>
      </c>
      <c r="D311" s="46">
        <f t="shared" si="151"/>
        <v>500</v>
      </c>
      <c r="E311" s="63">
        <v>0</v>
      </c>
      <c r="F311" s="46">
        <v>500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</row>
    <row r="312" spans="1:13" ht="12.75">
      <c r="A312" s="74">
        <v>3295</v>
      </c>
      <c r="B312" s="61"/>
      <c r="C312" s="62" t="s">
        <v>128</v>
      </c>
      <c r="D312" s="72">
        <f>SUM(E312:K312)</f>
        <v>2000</v>
      </c>
      <c r="E312" s="66">
        <f aca="true" t="shared" si="174" ref="E312:K312">SUM(E313:E314)</f>
        <v>0</v>
      </c>
      <c r="F312" s="66">
        <f t="shared" si="174"/>
        <v>2000</v>
      </c>
      <c r="G312" s="66">
        <f t="shared" si="174"/>
        <v>0</v>
      </c>
      <c r="H312" s="66">
        <f t="shared" si="174"/>
        <v>0</v>
      </c>
      <c r="I312" s="66">
        <f t="shared" si="174"/>
        <v>0</v>
      </c>
      <c r="J312" s="66">
        <f t="shared" si="174"/>
        <v>0</v>
      </c>
      <c r="K312" s="66">
        <f t="shared" si="174"/>
        <v>0</v>
      </c>
      <c r="L312" s="66">
        <f>SUM(L313:L314)</f>
        <v>0</v>
      </c>
      <c r="M312" s="66">
        <f>SUM(M313:M314)</f>
        <v>0</v>
      </c>
    </row>
    <row r="313" spans="1:13" ht="12.75">
      <c r="A313" s="70">
        <v>32952</v>
      </c>
      <c r="B313" s="61"/>
      <c r="C313" s="62" t="s">
        <v>130</v>
      </c>
      <c r="D313" s="46">
        <f>SUM(E313:K313)</f>
        <v>1000</v>
      </c>
      <c r="E313" s="63">
        <v>0</v>
      </c>
      <c r="F313" s="46">
        <v>1000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</row>
    <row r="314" spans="1:13" ht="12.75">
      <c r="A314" s="70">
        <v>32953</v>
      </c>
      <c r="B314" s="61"/>
      <c r="C314" s="62" t="s">
        <v>129</v>
      </c>
      <c r="D314" s="46">
        <f>SUM(E314:K314)</f>
        <v>1000</v>
      </c>
      <c r="E314" s="63">
        <v>0</v>
      </c>
      <c r="F314" s="46">
        <v>1000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</row>
    <row r="315" spans="1:13" ht="12.75">
      <c r="A315" s="74">
        <v>3299</v>
      </c>
      <c r="B315" s="61"/>
      <c r="C315" s="62" t="s">
        <v>84</v>
      </c>
      <c r="D315" s="72">
        <f t="shared" si="151"/>
        <v>24500</v>
      </c>
      <c r="E315" s="66">
        <f aca="true" t="shared" si="175" ref="E315:K315">SUM(E316:E317)</f>
        <v>0</v>
      </c>
      <c r="F315" s="66">
        <f t="shared" si="175"/>
        <v>24500</v>
      </c>
      <c r="G315" s="66">
        <f t="shared" si="175"/>
        <v>0</v>
      </c>
      <c r="H315" s="66">
        <f t="shared" si="175"/>
        <v>0</v>
      </c>
      <c r="I315" s="66">
        <f t="shared" si="175"/>
        <v>0</v>
      </c>
      <c r="J315" s="66">
        <f t="shared" si="175"/>
        <v>0</v>
      </c>
      <c r="K315" s="66">
        <f t="shared" si="175"/>
        <v>0</v>
      </c>
      <c r="L315" s="66">
        <f>SUM(L316:L317)</f>
        <v>0</v>
      </c>
      <c r="M315" s="66">
        <f>SUM(M316:M317)</f>
        <v>0</v>
      </c>
    </row>
    <row r="316" spans="1:13" ht="12.75">
      <c r="A316" s="70">
        <v>32991</v>
      </c>
      <c r="B316" s="61"/>
      <c r="C316" s="62" t="s">
        <v>137</v>
      </c>
      <c r="D316" s="46">
        <f>SUM(E316:K316)</f>
        <v>500</v>
      </c>
      <c r="E316" s="63">
        <v>0</v>
      </c>
      <c r="F316" s="46">
        <v>500</v>
      </c>
      <c r="G316" s="46">
        <v>0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</row>
    <row r="317" spans="1:13" ht="12.75">
      <c r="A317" s="70">
        <v>32999</v>
      </c>
      <c r="B317" s="61"/>
      <c r="C317" s="62" t="s">
        <v>85</v>
      </c>
      <c r="D317" s="46">
        <f t="shared" si="151"/>
        <v>24000</v>
      </c>
      <c r="E317" s="63">
        <v>0</v>
      </c>
      <c r="F317" s="46">
        <v>24000</v>
      </c>
      <c r="G317" s="46">
        <v>0</v>
      </c>
      <c r="H317" s="46">
        <v>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</row>
    <row r="318" spans="1:13" ht="12.75">
      <c r="A318" s="74">
        <v>34</v>
      </c>
      <c r="B318" s="64"/>
      <c r="C318" s="65" t="s">
        <v>42</v>
      </c>
      <c r="D318" s="72">
        <f t="shared" si="151"/>
        <v>5700</v>
      </c>
      <c r="E318" s="66">
        <f aca="true" t="shared" si="176" ref="E318:K318">SUM(E319)</f>
        <v>0</v>
      </c>
      <c r="F318" s="66">
        <f t="shared" si="176"/>
        <v>5500</v>
      </c>
      <c r="G318" s="66">
        <f t="shared" si="176"/>
        <v>200</v>
      </c>
      <c r="H318" s="66">
        <f t="shared" si="176"/>
        <v>0</v>
      </c>
      <c r="I318" s="66">
        <f t="shared" si="176"/>
        <v>0</v>
      </c>
      <c r="J318" s="66">
        <f t="shared" si="176"/>
        <v>0</v>
      </c>
      <c r="K318" s="66">
        <f t="shared" si="176"/>
        <v>0</v>
      </c>
      <c r="L318" s="66">
        <v>5700</v>
      </c>
      <c r="M318" s="66">
        <v>5700</v>
      </c>
    </row>
    <row r="319" spans="1:13" ht="12.75">
      <c r="A319" s="74">
        <v>343</v>
      </c>
      <c r="B319" s="61"/>
      <c r="C319" s="62" t="s">
        <v>21</v>
      </c>
      <c r="D319" s="72">
        <f t="shared" si="151"/>
        <v>5700</v>
      </c>
      <c r="E319" s="66">
        <f aca="true" t="shared" si="177" ref="E319:K319">E320+E323+E325</f>
        <v>0</v>
      </c>
      <c r="F319" s="66">
        <f t="shared" si="177"/>
        <v>5500</v>
      </c>
      <c r="G319" s="66">
        <f t="shared" si="177"/>
        <v>200</v>
      </c>
      <c r="H319" s="66">
        <f t="shared" si="177"/>
        <v>0</v>
      </c>
      <c r="I319" s="66">
        <f t="shared" si="177"/>
        <v>0</v>
      </c>
      <c r="J319" s="66">
        <f t="shared" si="177"/>
        <v>0</v>
      </c>
      <c r="K319" s="66">
        <f t="shared" si="177"/>
        <v>0</v>
      </c>
      <c r="L319" s="66">
        <f>L320+L323+L325</f>
        <v>0</v>
      </c>
      <c r="M319" s="66">
        <f>M320+M323+M325</f>
        <v>0</v>
      </c>
    </row>
    <row r="320" spans="1:13" ht="12.75">
      <c r="A320" s="74">
        <v>3431</v>
      </c>
      <c r="B320" s="61"/>
      <c r="C320" s="62" t="s">
        <v>86</v>
      </c>
      <c r="D320" s="72">
        <f t="shared" si="151"/>
        <v>5200</v>
      </c>
      <c r="E320" s="66">
        <f aca="true" t="shared" si="178" ref="E320:K320">SUM(E321:E322)</f>
        <v>0</v>
      </c>
      <c r="F320" s="66">
        <f t="shared" si="178"/>
        <v>5200</v>
      </c>
      <c r="G320" s="66">
        <f t="shared" si="178"/>
        <v>0</v>
      </c>
      <c r="H320" s="66">
        <f t="shared" si="178"/>
        <v>0</v>
      </c>
      <c r="I320" s="66">
        <f t="shared" si="178"/>
        <v>0</v>
      </c>
      <c r="J320" s="66">
        <f t="shared" si="178"/>
        <v>0</v>
      </c>
      <c r="K320" s="66">
        <f t="shared" si="178"/>
        <v>0</v>
      </c>
      <c r="L320" s="66">
        <f>SUM(L321:L322)</f>
        <v>0</v>
      </c>
      <c r="M320" s="66">
        <f>SUM(M321:M322)</f>
        <v>0</v>
      </c>
    </row>
    <row r="321" spans="1:13" ht="12.75">
      <c r="A321" s="70">
        <v>34311</v>
      </c>
      <c r="B321" s="61"/>
      <c r="C321" s="62" t="s">
        <v>126</v>
      </c>
      <c r="D321" s="46">
        <f t="shared" si="151"/>
        <v>5000</v>
      </c>
      <c r="E321" s="63">
        <v>0</v>
      </c>
      <c r="F321" s="46">
        <v>5000</v>
      </c>
      <c r="G321" s="46">
        <v>0</v>
      </c>
      <c r="H321" s="46">
        <v>0</v>
      </c>
      <c r="I321" s="46">
        <v>0</v>
      </c>
      <c r="J321" s="46">
        <v>0</v>
      </c>
      <c r="K321" s="46">
        <v>0</v>
      </c>
      <c r="L321" s="46">
        <v>0</v>
      </c>
      <c r="M321" s="46">
        <v>0</v>
      </c>
    </row>
    <row r="322" spans="1:13" ht="12.75">
      <c r="A322" s="70">
        <v>34312</v>
      </c>
      <c r="B322" s="61"/>
      <c r="C322" s="62" t="s">
        <v>87</v>
      </c>
      <c r="D322" s="46">
        <f>SUM(E322:K322)</f>
        <v>200</v>
      </c>
      <c r="E322" s="63">
        <v>0</v>
      </c>
      <c r="F322" s="46">
        <v>200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</row>
    <row r="323" spans="1:13" ht="12.75">
      <c r="A323" s="74">
        <v>3433</v>
      </c>
      <c r="B323" s="61"/>
      <c r="C323" s="62" t="s">
        <v>140</v>
      </c>
      <c r="D323" s="72">
        <f>SUM(E323:K323)</f>
        <v>400</v>
      </c>
      <c r="E323" s="66">
        <f aca="true" t="shared" si="179" ref="E323:M323">SUM(E324)</f>
        <v>0</v>
      </c>
      <c r="F323" s="66">
        <f t="shared" si="179"/>
        <v>200</v>
      </c>
      <c r="G323" s="66">
        <f t="shared" si="179"/>
        <v>200</v>
      </c>
      <c r="H323" s="66">
        <f t="shared" si="179"/>
        <v>0</v>
      </c>
      <c r="I323" s="66">
        <f t="shared" si="179"/>
        <v>0</v>
      </c>
      <c r="J323" s="66">
        <f t="shared" si="179"/>
        <v>0</v>
      </c>
      <c r="K323" s="66">
        <f t="shared" si="179"/>
        <v>0</v>
      </c>
      <c r="L323" s="66">
        <f t="shared" si="179"/>
        <v>0</v>
      </c>
      <c r="M323" s="66">
        <f t="shared" si="179"/>
        <v>0</v>
      </c>
    </row>
    <row r="324" spans="1:13" ht="12.75">
      <c r="A324" s="70">
        <v>34333</v>
      </c>
      <c r="B324" s="61"/>
      <c r="C324" s="62" t="s">
        <v>127</v>
      </c>
      <c r="D324" s="46">
        <f>SUM(E324:K324)</f>
        <v>400</v>
      </c>
      <c r="E324" s="63">
        <v>0</v>
      </c>
      <c r="F324" s="46">
        <v>200</v>
      </c>
      <c r="G324" s="46">
        <v>200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</row>
    <row r="325" spans="1:13" ht="12.75">
      <c r="A325" s="74">
        <v>3434</v>
      </c>
      <c r="B325" s="61"/>
      <c r="C325" s="62" t="s">
        <v>141</v>
      </c>
      <c r="D325" s="72">
        <f>SUM(E325:K325)</f>
        <v>100</v>
      </c>
      <c r="E325" s="66">
        <f aca="true" t="shared" si="180" ref="E325:M325">SUM(E326)</f>
        <v>0</v>
      </c>
      <c r="F325" s="66">
        <f t="shared" si="180"/>
        <v>100</v>
      </c>
      <c r="G325" s="66">
        <f t="shared" si="180"/>
        <v>0</v>
      </c>
      <c r="H325" s="66">
        <f t="shared" si="180"/>
        <v>0</v>
      </c>
      <c r="I325" s="66">
        <f t="shared" si="180"/>
        <v>0</v>
      </c>
      <c r="J325" s="66">
        <f t="shared" si="180"/>
        <v>0</v>
      </c>
      <c r="K325" s="66">
        <f t="shared" si="180"/>
        <v>0</v>
      </c>
      <c r="L325" s="66">
        <f t="shared" si="180"/>
        <v>0</v>
      </c>
      <c r="M325" s="66">
        <f t="shared" si="180"/>
        <v>0</v>
      </c>
    </row>
    <row r="326" spans="1:13" ht="12.75">
      <c r="A326" s="70">
        <v>34349</v>
      </c>
      <c r="B326" s="61"/>
      <c r="C326" s="62" t="s">
        <v>136</v>
      </c>
      <c r="D326" s="46">
        <f>SUM(E326:K326)</f>
        <v>100</v>
      </c>
      <c r="E326" s="63">
        <v>0</v>
      </c>
      <c r="F326" s="46">
        <v>100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</row>
    <row r="327" spans="1:13" ht="12.75">
      <c r="A327" s="75">
        <v>4</v>
      </c>
      <c r="B327" s="76"/>
      <c r="C327" s="77" t="s">
        <v>23</v>
      </c>
      <c r="D327" s="72">
        <f t="shared" si="151"/>
        <v>7000</v>
      </c>
      <c r="E327" s="72">
        <f>SUM(E328)</f>
        <v>0</v>
      </c>
      <c r="F327" s="72">
        <f aca="true" t="shared" si="181" ref="F327:M330">SUM(F328)</f>
        <v>7000</v>
      </c>
      <c r="G327" s="72">
        <f t="shared" si="181"/>
        <v>0</v>
      </c>
      <c r="H327" s="72">
        <f t="shared" si="181"/>
        <v>0</v>
      </c>
      <c r="I327" s="72">
        <f t="shared" si="181"/>
        <v>0</v>
      </c>
      <c r="J327" s="72">
        <f t="shared" si="181"/>
        <v>0</v>
      </c>
      <c r="K327" s="72">
        <f t="shared" si="181"/>
        <v>0</v>
      </c>
      <c r="L327" s="72">
        <f t="shared" si="181"/>
        <v>7000</v>
      </c>
      <c r="M327" s="72">
        <f t="shared" si="181"/>
        <v>7000</v>
      </c>
    </row>
    <row r="328" spans="1:13" ht="25.5">
      <c r="A328" s="75">
        <v>42</v>
      </c>
      <c r="B328" s="76"/>
      <c r="C328" s="77" t="s">
        <v>29</v>
      </c>
      <c r="D328" s="72">
        <f t="shared" si="151"/>
        <v>7000</v>
      </c>
      <c r="E328" s="72">
        <f aca="true" t="shared" si="182" ref="E328:K328">SUM(E329+E332)</f>
        <v>0</v>
      </c>
      <c r="F328" s="72">
        <f t="shared" si="182"/>
        <v>7000</v>
      </c>
      <c r="G328" s="72">
        <f t="shared" si="182"/>
        <v>0</v>
      </c>
      <c r="H328" s="72">
        <f t="shared" si="182"/>
        <v>0</v>
      </c>
      <c r="I328" s="72">
        <f t="shared" si="182"/>
        <v>0</v>
      </c>
      <c r="J328" s="72">
        <f t="shared" si="182"/>
        <v>0</v>
      </c>
      <c r="K328" s="72">
        <f t="shared" si="182"/>
        <v>0</v>
      </c>
      <c r="L328" s="72">
        <v>7000</v>
      </c>
      <c r="M328" s="72">
        <v>7000</v>
      </c>
    </row>
    <row r="329" spans="1:13" ht="12.75">
      <c r="A329" s="75">
        <v>422</v>
      </c>
      <c r="B329" s="41"/>
      <c r="C329" s="43" t="s">
        <v>22</v>
      </c>
      <c r="D329" s="72">
        <f t="shared" si="151"/>
        <v>5000</v>
      </c>
      <c r="E329" s="72">
        <f>SUM(E330)</f>
        <v>0</v>
      </c>
      <c r="F329" s="72">
        <f t="shared" si="181"/>
        <v>5000</v>
      </c>
      <c r="G329" s="72">
        <f t="shared" si="181"/>
        <v>0</v>
      </c>
      <c r="H329" s="72">
        <f t="shared" si="181"/>
        <v>0</v>
      </c>
      <c r="I329" s="72">
        <f t="shared" si="181"/>
        <v>0</v>
      </c>
      <c r="J329" s="72">
        <f t="shared" si="181"/>
        <v>0</v>
      </c>
      <c r="K329" s="72">
        <f t="shared" si="181"/>
        <v>0</v>
      </c>
      <c r="L329" s="72">
        <f t="shared" si="181"/>
        <v>0</v>
      </c>
      <c r="M329" s="72">
        <f t="shared" si="181"/>
        <v>0</v>
      </c>
    </row>
    <row r="330" spans="1:13" ht="12.75">
      <c r="A330" s="75">
        <v>4221</v>
      </c>
      <c r="B330" s="44"/>
      <c r="C330" s="43" t="s">
        <v>30</v>
      </c>
      <c r="D330" s="72">
        <f t="shared" si="151"/>
        <v>5000</v>
      </c>
      <c r="E330" s="72">
        <f>SUM(E331)</f>
        <v>0</v>
      </c>
      <c r="F330" s="72">
        <f t="shared" si="181"/>
        <v>5000</v>
      </c>
      <c r="G330" s="72">
        <f t="shared" si="181"/>
        <v>0</v>
      </c>
      <c r="H330" s="72">
        <f t="shared" si="181"/>
        <v>0</v>
      </c>
      <c r="I330" s="72">
        <f t="shared" si="181"/>
        <v>0</v>
      </c>
      <c r="J330" s="72">
        <f t="shared" si="181"/>
        <v>0</v>
      </c>
      <c r="K330" s="72">
        <f t="shared" si="181"/>
        <v>0</v>
      </c>
      <c r="L330" s="72">
        <f t="shared" si="181"/>
        <v>0</v>
      </c>
      <c r="M330" s="72">
        <f t="shared" si="181"/>
        <v>0</v>
      </c>
    </row>
    <row r="331" spans="1:13" ht="12.75">
      <c r="A331" s="42">
        <v>42211</v>
      </c>
      <c r="B331" s="41"/>
      <c r="C331" s="43" t="s">
        <v>112</v>
      </c>
      <c r="D331" s="46">
        <f t="shared" si="151"/>
        <v>5000</v>
      </c>
      <c r="E331" s="45">
        <v>0</v>
      </c>
      <c r="F331" s="45">
        <v>5000</v>
      </c>
      <c r="G331" s="45">
        <v>0</v>
      </c>
      <c r="H331" s="45">
        <v>0</v>
      </c>
      <c r="I331" s="45">
        <v>0</v>
      </c>
      <c r="J331" s="45">
        <v>0</v>
      </c>
      <c r="K331" s="45">
        <v>0</v>
      </c>
      <c r="L331" s="45">
        <v>0</v>
      </c>
      <c r="M331" s="45">
        <v>0</v>
      </c>
    </row>
    <row r="332" spans="1:13" ht="25.5">
      <c r="A332" s="75">
        <v>424</v>
      </c>
      <c r="B332" s="41"/>
      <c r="C332" s="43" t="s">
        <v>24</v>
      </c>
      <c r="D332" s="72">
        <f t="shared" si="151"/>
        <v>2000</v>
      </c>
      <c r="E332" s="72">
        <f>SUM(E333)</f>
        <v>0</v>
      </c>
      <c r="F332" s="72">
        <f aca="true" t="shared" si="183" ref="F332:M333">SUM(F333)</f>
        <v>2000</v>
      </c>
      <c r="G332" s="72">
        <f t="shared" si="183"/>
        <v>0</v>
      </c>
      <c r="H332" s="72">
        <f t="shared" si="183"/>
        <v>0</v>
      </c>
      <c r="I332" s="72">
        <f t="shared" si="183"/>
        <v>0</v>
      </c>
      <c r="J332" s="72">
        <f t="shared" si="183"/>
        <v>0</v>
      </c>
      <c r="K332" s="72">
        <f t="shared" si="183"/>
        <v>0</v>
      </c>
      <c r="L332" s="72">
        <f t="shared" si="183"/>
        <v>0</v>
      </c>
      <c r="M332" s="72">
        <f t="shared" si="183"/>
        <v>0</v>
      </c>
    </row>
    <row r="333" spans="1:13" ht="12.75">
      <c r="A333" s="75">
        <v>4241</v>
      </c>
      <c r="B333" s="44"/>
      <c r="C333" s="43" t="s">
        <v>46</v>
      </c>
      <c r="D333" s="72">
        <f t="shared" si="151"/>
        <v>2000</v>
      </c>
      <c r="E333" s="72">
        <f>SUM(E334)</f>
        <v>0</v>
      </c>
      <c r="F333" s="72">
        <f t="shared" si="183"/>
        <v>2000</v>
      </c>
      <c r="G333" s="72">
        <f t="shared" si="183"/>
        <v>0</v>
      </c>
      <c r="H333" s="72">
        <f t="shared" si="183"/>
        <v>0</v>
      </c>
      <c r="I333" s="72">
        <f t="shared" si="183"/>
        <v>0</v>
      </c>
      <c r="J333" s="72">
        <f t="shared" si="183"/>
        <v>0</v>
      </c>
      <c r="K333" s="72">
        <f t="shared" si="183"/>
        <v>0</v>
      </c>
      <c r="L333" s="72">
        <f t="shared" si="183"/>
        <v>0</v>
      </c>
      <c r="M333" s="72">
        <f t="shared" si="183"/>
        <v>0</v>
      </c>
    </row>
    <row r="334" spans="1:13" ht="12.75">
      <c r="A334" s="42">
        <v>42411</v>
      </c>
      <c r="B334" s="41"/>
      <c r="C334" s="43" t="s">
        <v>90</v>
      </c>
      <c r="D334" s="46">
        <f t="shared" si="151"/>
        <v>2000</v>
      </c>
      <c r="E334" s="45">
        <v>0</v>
      </c>
      <c r="F334" s="45">
        <v>2000</v>
      </c>
      <c r="G334" s="45">
        <v>0</v>
      </c>
      <c r="H334" s="45">
        <v>0</v>
      </c>
      <c r="I334" s="45">
        <v>0</v>
      </c>
      <c r="J334" s="45">
        <v>0</v>
      </c>
      <c r="K334" s="45">
        <v>0</v>
      </c>
      <c r="L334" s="45">
        <v>0</v>
      </c>
      <c r="M334" s="45">
        <v>0</v>
      </c>
    </row>
    <row r="335" spans="1:11" ht="12.75">
      <c r="A335" s="42"/>
      <c r="B335" s="41"/>
      <c r="C335" s="43"/>
      <c r="D335" s="46"/>
      <c r="E335" s="45"/>
      <c r="F335" s="45"/>
      <c r="G335" s="45"/>
      <c r="H335" s="45"/>
      <c r="I335" s="45"/>
      <c r="J335" s="45"/>
      <c r="K335" s="45"/>
    </row>
    <row r="336" spans="1:11" ht="12.75">
      <c r="A336" s="70"/>
      <c r="B336" s="61"/>
      <c r="C336" s="62"/>
      <c r="D336" s="80"/>
      <c r="E336" s="63"/>
      <c r="F336" s="63"/>
      <c r="G336" s="63"/>
      <c r="H336" s="63"/>
      <c r="I336" s="63"/>
      <c r="J336" s="63"/>
      <c r="K336" s="63"/>
    </row>
    <row r="337" spans="1:11" ht="12.75">
      <c r="A337" s="70"/>
      <c r="B337" s="61"/>
      <c r="C337" s="62"/>
      <c r="D337" s="80"/>
      <c r="E337" s="63"/>
      <c r="F337" s="63"/>
      <c r="G337" s="63"/>
      <c r="H337" s="63"/>
      <c r="I337" s="63"/>
      <c r="J337" s="63"/>
      <c r="K337" s="63"/>
    </row>
    <row r="339" ht="12.75">
      <c r="A339" s="99" t="s">
        <v>177</v>
      </c>
    </row>
    <row r="340" ht="12.75">
      <c r="A340" s="99" t="s">
        <v>134</v>
      </c>
    </row>
    <row r="341" spans="1:7" ht="12.75">
      <c r="A341" s="99" t="s">
        <v>135</v>
      </c>
      <c r="G341" s="51" t="s">
        <v>133</v>
      </c>
    </row>
  </sheetData>
  <sheetProtection/>
  <mergeCells count="1">
    <mergeCell ref="A1:K1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300" verticalDpi="3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Aneta</cp:lastModifiedBy>
  <cp:lastPrinted>2017-10-18T09:35:29Z</cp:lastPrinted>
  <dcterms:created xsi:type="dcterms:W3CDTF">2013-09-11T11:00:21Z</dcterms:created>
  <dcterms:modified xsi:type="dcterms:W3CDTF">2017-10-18T10:48:57Z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